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65" activeTab="0"/>
  </bookViews>
  <sheets>
    <sheet name="12A1" sheetId="1" r:id="rId1"/>
    <sheet name="12A1_TTMoet" sheetId="2" r:id="rId2"/>
  </sheets>
  <definedNames/>
  <calcPr fullCalcOnLoad="1"/>
</workbook>
</file>

<file path=xl/sharedStrings.xml><?xml version="1.0" encoding="utf-8"?>
<sst xmlns="http://schemas.openxmlformats.org/spreadsheetml/2006/main" count="1262" uniqueCount="147">
  <si>
    <t>STT</t>
  </si>
  <si>
    <t>Họ và tên</t>
  </si>
  <si>
    <t>CỘNG HÒA XÃ HỘI CHỦ NGHĨA VIỆT NAM</t>
  </si>
  <si>
    <t>Độc lập - Tự do - Hạnh phúc</t>
  </si>
  <si>
    <t>XLHL</t>
  </si>
  <si>
    <t>XLHK</t>
  </si>
  <si>
    <t>CP</t>
  </si>
  <si>
    <t>KP</t>
  </si>
  <si>
    <t>Danh Hiệu</t>
  </si>
  <si>
    <t>Xếp hạng</t>
  </si>
  <si>
    <t>Toán</t>
  </si>
  <si>
    <t>Vật lí</t>
  </si>
  <si>
    <t>Sinh học</t>
  </si>
  <si>
    <t>Ngữ Văn</t>
  </si>
  <si>
    <t>Lịch sử</t>
  </si>
  <si>
    <t>Địa lí</t>
  </si>
  <si>
    <t>GDCD</t>
  </si>
  <si>
    <t>Thể dục</t>
  </si>
  <si>
    <t>Tin học</t>
  </si>
  <si>
    <t>Giới tính</t>
  </si>
  <si>
    <t>Dân tộc</t>
  </si>
  <si>
    <t>TBCM</t>
  </si>
  <si>
    <t>Thống kê số liệu học sinh</t>
  </si>
  <si>
    <t>SL</t>
  </si>
  <si>
    <t>Hạnh kiểm</t>
  </si>
  <si>
    <t>Học lực</t>
  </si>
  <si>
    <t>Danh hiệu</t>
  </si>
  <si>
    <t>Tốt</t>
  </si>
  <si>
    <t>Khá</t>
  </si>
  <si>
    <t>TB</t>
  </si>
  <si>
    <t>Yếu</t>
  </si>
  <si>
    <t>Giỏi</t>
  </si>
  <si>
    <t>Kém</t>
  </si>
  <si>
    <t>HS Giỏi</t>
  </si>
  <si>
    <t>HSTT</t>
  </si>
  <si>
    <t>%</t>
  </si>
  <si>
    <t>Tổng số học sinh</t>
  </si>
  <si>
    <t>Số học sinh nữ</t>
  </si>
  <si>
    <t>Số học sinh dân tộc</t>
  </si>
  <si>
    <t>Số học sinh nữ dân tộc</t>
  </si>
  <si>
    <t>Ký hiệu: M1 - Miễn học kỳ 1; M2 - Miễn học kỳ 2; M - Miễn cả năm; KH - Không học; HSG - Học sinh giỏi; HSTT - Học sinh tiên tiến; HSNB - Học sinh đạt thành tích nổi bật; HSTB - Học sinh có tiến bộ vượt bậc trong học tập, rèn luyện</t>
  </si>
  <si>
    <t>SỞ GIÁO DỤC &amp; ĐÀO TẠO TP. HỒ CHÍ MINH</t>
  </si>
  <si>
    <t>THPT VĨNH VIỄN</t>
  </si>
  <si>
    <t>Hóa học</t>
  </si>
  <si>
    <t>Ngoại ngữ</t>
  </si>
  <si>
    <t>Công Nghệ</t>
  </si>
  <si>
    <t>GDQP AN</t>
  </si>
  <si>
    <t>Quận Tân Bình, ngày 24 tháng 1 năm 2022</t>
  </si>
  <si>
    <t>BẢNG ĐIỂM TỔNG HỢP HỌC KỲ I 2021-2022</t>
  </si>
  <si>
    <t>LỚP 12A1</t>
  </si>
  <si>
    <t>ĐIỂM TRUNG BÌNH CÁC MÔN HỌC</t>
  </si>
  <si>
    <t>8.4</t>
  </si>
  <si>
    <t>8.5</t>
  </si>
  <si>
    <t>8.9</t>
  </si>
  <si>
    <t>7.8</t>
  </si>
  <si>
    <t>7.7</t>
  </si>
  <si>
    <t>7.6</t>
  </si>
  <si>
    <t>8.1</t>
  </si>
  <si>
    <t>8.6</t>
  </si>
  <si>
    <t>Đ</t>
  </si>
  <si>
    <t>8.0</t>
  </si>
  <si>
    <t>8.2</t>
  </si>
  <si>
    <t>T</t>
  </si>
  <si>
    <t>G</t>
  </si>
  <si>
    <t>HSG</t>
  </si>
  <si>
    <t>Đinh Thái Tú Anh</t>
  </si>
  <si>
    <t>DH</t>
  </si>
  <si>
    <t>Nữ</t>
  </si>
  <si>
    <t>Kinh</t>
  </si>
  <si>
    <t>7.2</t>
  </si>
  <si>
    <t>6.8</t>
  </si>
  <si>
    <t>7.3</t>
  </si>
  <si>
    <t>7.9</t>
  </si>
  <si>
    <t>K</t>
  </si>
  <si>
    <t>Lê Tuấn Anh</t>
  </si>
  <si>
    <t>Nam</t>
  </si>
  <si>
    <t>9.0</t>
  </si>
  <si>
    <t>9.2</t>
  </si>
  <si>
    <t>7.5</t>
  </si>
  <si>
    <t>9.3</t>
  </si>
  <si>
    <t>7.1</t>
  </si>
  <si>
    <t>Nguyễn Thế Anh</t>
  </si>
  <si>
    <t>7.4</t>
  </si>
  <si>
    <t>8.3</t>
  </si>
  <si>
    <t>5.7</t>
  </si>
  <si>
    <t>8.8</t>
  </si>
  <si>
    <t>Đỗ Bình</t>
  </si>
  <si>
    <t>9.5</t>
  </si>
  <si>
    <t>8.7</t>
  </si>
  <si>
    <t>Trần Thị Minh Đài</t>
  </si>
  <si>
    <t>9.8</t>
  </si>
  <si>
    <t>6.9</t>
  </si>
  <si>
    <t>Võ Đình Đức</t>
  </si>
  <si>
    <t>9.1</t>
  </si>
  <si>
    <t>6.7</t>
  </si>
  <si>
    <t>Trần Thị Ngân Hà</t>
  </si>
  <si>
    <t>6.6</t>
  </si>
  <si>
    <t>Trần Lê Đức Kiệt</t>
  </si>
  <si>
    <t>9.6</t>
  </si>
  <si>
    <t>5.9</t>
  </si>
  <si>
    <t>Dương Tuấn Kiệt</t>
  </si>
  <si>
    <t>Mai Nguyễn Minh Khang</t>
  </si>
  <si>
    <t>Nguyễn Gia Khang</t>
  </si>
  <si>
    <t>Phạm Thị Kim Khánh</t>
  </si>
  <si>
    <t>6.0</t>
  </si>
  <si>
    <t>Võ Lê Đức Lương</t>
  </si>
  <si>
    <t>9.7</t>
  </si>
  <si>
    <t>Hà Trần Trung Nam</t>
  </si>
  <si>
    <t>10</t>
  </si>
  <si>
    <t>Nguyễn Thị Tường Ni</t>
  </si>
  <si>
    <t>9.4</t>
  </si>
  <si>
    <t>Hoàng Phương Nghi</t>
  </si>
  <si>
    <t>Nguyễn Hoàng Uyên Nhi</t>
  </si>
  <si>
    <t>Lê Kiều Ánh Quỳnh</t>
  </si>
  <si>
    <t>6.3</t>
  </si>
  <si>
    <t>7.0</t>
  </si>
  <si>
    <t>5.5</t>
  </si>
  <si>
    <t>Nguyễn Trí Tín</t>
  </si>
  <si>
    <t>Phạm Nguyễn Anh Toàn</t>
  </si>
  <si>
    <t>3.8</t>
  </si>
  <si>
    <t>Tb</t>
  </si>
  <si>
    <t>Mai Hữu Tùng</t>
  </si>
  <si>
    <t>Đặng Đại Thành</t>
  </si>
  <si>
    <t>Nguyễn Văn Thiện</t>
  </si>
  <si>
    <t>Văn Thị Trúc Trâm</t>
  </si>
  <si>
    <t>Dương Huyền Trân</t>
  </si>
  <si>
    <t>6.2</t>
  </si>
  <si>
    <t>Trương Quang Vinh</t>
  </si>
  <si>
    <t>Hori Mỹ Ca</t>
  </si>
  <si>
    <t>Nguyễn Văn Thành</t>
  </si>
  <si>
    <t/>
  </si>
  <si>
    <t>P. Hiệu trưởng</t>
  </si>
  <si>
    <t>8</t>
  </si>
  <si>
    <t>17</t>
  </si>
  <si>
    <t>22</t>
  </si>
  <si>
    <t>9</t>
  </si>
  <si>
    <t>11</t>
  </si>
  <si>
    <t>12</t>
  </si>
  <si>
    <t>15</t>
  </si>
  <si>
    <t>16</t>
  </si>
  <si>
    <t>19</t>
  </si>
  <si>
    <t>20</t>
  </si>
  <si>
    <t>21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</si>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</sst>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trike/>
      <sz val="11"/>
      <color indexed="10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Font="0" applyFill="0">
      <alignment/>
      <protection/>
    </xf>
    <xf numFmtId="0" fontId="0" fillId="3" borderId="0" applyNumberFormat="0" applyBorder="0" applyAlignment="0" applyProtection="0"/>
    <xf numFmtId="0" fontId="0" fillId="3" borderId="0" applyFont="0" applyFill="0">
      <alignment/>
      <protection/>
    </xf>
    <xf numFmtId="0" fontId="0" fillId="4" borderId="0" applyNumberFormat="0" applyBorder="0" applyAlignment="0" applyProtection="0"/>
    <xf numFmtId="0" fontId="0" fillId="4" borderId="0" applyFont="0" applyFill="0">
      <alignment/>
      <protection/>
    </xf>
    <xf numFmtId="0" fontId="0" fillId="5" borderId="0" applyNumberFormat="0" applyBorder="0" applyAlignment="0" applyProtection="0"/>
    <xf numFmtId="0" fontId="0" fillId="5" borderId="0" applyFont="0" applyFill="0">
      <alignment/>
      <protection/>
    </xf>
    <xf numFmtId="0" fontId="0" fillId="6" borderId="0" applyNumberFormat="0" applyBorder="0" applyAlignment="0" applyProtection="0"/>
    <xf numFmtId="0" fontId="0" fillId="6" borderId="0" applyFont="0" applyFill="0">
      <alignment/>
      <protection/>
    </xf>
    <xf numFmtId="0" fontId="0" fillId="7" borderId="0" applyNumberFormat="0" applyBorder="0" applyAlignment="0" applyProtection="0"/>
    <xf numFmtId="0" fontId="0" fillId="7" borderId="0" applyFont="0" applyFill="0">
      <alignment/>
      <protection/>
    </xf>
    <xf numFmtId="0" fontId="0" fillId="8" borderId="0" applyNumberFormat="0" applyBorder="0" applyAlignment="0" applyProtection="0"/>
    <xf numFmtId="0" fontId="0" fillId="8" borderId="0" applyFont="0" applyFill="0">
      <alignment/>
      <protection/>
    </xf>
    <xf numFmtId="0" fontId="0" fillId="9" borderId="0" applyNumberFormat="0" applyBorder="0" applyAlignment="0" applyProtection="0"/>
    <xf numFmtId="0" fontId="0" fillId="9" borderId="0" applyFont="0" applyFill="0">
      <alignment/>
      <protection/>
    </xf>
    <xf numFmtId="0" fontId="0" fillId="10" borderId="0" applyNumberFormat="0" applyBorder="0" applyAlignment="0" applyProtection="0"/>
    <xf numFmtId="0" fontId="0" fillId="10" borderId="0" applyFont="0" applyFill="0">
      <alignment/>
      <protection/>
    </xf>
    <xf numFmtId="0" fontId="0" fillId="5" borderId="0" applyNumberFormat="0" applyBorder="0" applyAlignment="0" applyProtection="0"/>
    <xf numFmtId="0" fontId="0" fillId="5" borderId="0" applyFont="0" applyFill="0">
      <alignment/>
      <protection/>
    </xf>
    <xf numFmtId="0" fontId="0" fillId="8" borderId="0" applyNumberFormat="0" applyBorder="0" applyAlignment="0" applyProtection="0"/>
    <xf numFmtId="0" fontId="0" fillId="8" borderId="0" applyFont="0" applyFill="0">
      <alignment/>
      <protection/>
    </xf>
    <xf numFmtId="0" fontId="0" fillId="11" borderId="0" applyNumberFormat="0" applyBorder="0" applyAlignment="0" applyProtection="0"/>
    <xf numFmtId="0" fontId="0" fillId="11" borderId="0" applyFont="0" applyFill="0">
      <alignment/>
      <protection/>
    </xf>
    <xf numFmtId="0" fontId="5" fillId="12" borderId="0" applyNumberFormat="0" applyBorder="0" applyAlignment="0" applyProtection="0"/>
    <xf numFmtId="0" fontId="5" fillId="12" borderId="0" applyFont="0" applyFill="0">
      <alignment/>
      <protection/>
    </xf>
    <xf numFmtId="0" fontId="5" fillId="9" borderId="0" applyNumberFormat="0" applyBorder="0" applyAlignment="0" applyProtection="0"/>
    <xf numFmtId="0" fontId="5" fillId="9" borderId="0" applyFont="0" applyFill="0">
      <alignment/>
      <protection/>
    </xf>
    <xf numFmtId="0" fontId="5" fillId="10" borderId="0" applyNumberFormat="0" applyBorder="0" applyAlignment="0" applyProtection="0"/>
    <xf numFmtId="0" fontId="5" fillId="10" borderId="0" applyFont="0" applyFill="0">
      <alignment/>
      <protection/>
    </xf>
    <xf numFmtId="0" fontId="5" fillId="13" borderId="0" applyNumberFormat="0" applyBorder="0" applyAlignment="0" applyProtection="0"/>
    <xf numFmtId="0" fontId="5" fillId="13" borderId="0" applyFont="0" applyFill="0">
      <alignment/>
      <protection/>
    </xf>
    <xf numFmtId="0" fontId="5" fillId="14" borderId="0" applyNumberFormat="0" applyBorder="0" applyAlignment="0" applyProtection="0"/>
    <xf numFmtId="0" fontId="5" fillId="14" borderId="0" applyFont="0" applyFill="0">
      <alignment/>
      <protection/>
    </xf>
    <xf numFmtId="0" fontId="5" fillId="15" borderId="0" applyNumberFormat="0" applyBorder="0" applyAlignment="0" applyProtection="0"/>
    <xf numFmtId="0" fontId="5" fillId="15" borderId="0" applyFont="0" applyFill="0">
      <alignment/>
      <protection/>
    </xf>
    <xf numFmtId="0" fontId="5" fillId="16" borderId="0" applyNumberFormat="0" applyBorder="0" applyAlignment="0" applyProtection="0"/>
    <xf numFmtId="0" fontId="5" fillId="16" borderId="0" applyFont="0" applyFill="0">
      <alignment/>
      <protection/>
    </xf>
    <xf numFmtId="0" fontId="5" fillId="17" borderId="0" applyNumberFormat="0" applyBorder="0" applyAlignment="0" applyProtection="0"/>
    <xf numFmtId="0" fontId="5" fillId="17" borderId="0" applyFont="0" applyFill="0">
      <alignment/>
      <protection/>
    </xf>
    <xf numFmtId="0" fontId="5" fillId="18" borderId="0" applyNumberFormat="0" applyBorder="0" applyAlignment="0" applyProtection="0"/>
    <xf numFmtId="0" fontId="5" fillId="18" borderId="0" applyFont="0" applyFill="0">
      <alignment/>
      <protection/>
    </xf>
    <xf numFmtId="0" fontId="5" fillId="13" borderId="0" applyNumberFormat="0" applyBorder="0" applyAlignment="0" applyProtection="0"/>
    <xf numFmtId="0" fontId="5" fillId="13" borderId="0" applyFont="0" applyFill="0">
      <alignment/>
      <protection/>
    </xf>
    <xf numFmtId="0" fontId="5" fillId="14" borderId="0" applyNumberFormat="0" applyBorder="0" applyAlignment="0" applyProtection="0"/>
    <xf numFmtId="0" fontId="5" fillId="14" borderId="0" applyFont="0" applyFill="0">
      <alignment/>
      <protection/>
    </xf>
    <xf numFmtId="0" fontId="5" fillId="19" borderId="0" applyNumberFormat="0" applyBorder="0" applyAlignment="0" applyProtection="0"/>
    <xf numFmtId="0" fontId="5" fillId="19" borderId="0" applyFont="0" applyFill="0">
      <alignment/>
      <protection/>
    </xf>
    <xf numFmtId="0" fontId="6" fillId="3" borderId="0" applyNumberFormat="0" applyBorder="0" applyAlignment="0" applyProtection="0"/>
    <xf numFmtId="0" fontId="6" fillId="3" borderId="0" applyFont="0" applyFill="0">
      <alignment/>
      <protection/>
    </xf>
    <xf numFmtId="0" fontId="7" fillId="20" borderId="1" applyNumberFormat="0" applyAlignment="0" applyProtection="0"/>
    <xf numFmtId="0" fontId="7" fillId="20" borderId="1" applyFont="0" applyFill="0" applyBorder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1" borderId="2" applyNumberFormat="0" applyAlignment="0" applyProtection="0"/>
    <xf numFmtId="0" fontId="8" fillId="21" borderId="2" applyFont="0" applyFill="0" applyBorder="0">
      <alignment/>
      <protection/>
    </xf>
    <xf numFmtId="0" fontId="9" fillId="0" borderId="0" applyNumberFormat="0" applyFill="0" applyBorder="0" applyAlignment="0" applyProtection="0"/>
    <xf numFmtId="0" fontId="9" fillId="0" borderId="0" applyFont="0">
      <alignment/>
      <protection/>
    </xf>
    <xf numFmtId="0" fontId="10" fillId="4" borderId="0" applyNumberFormat="0" applyBorder="0" applyAlignment="0" applyProtection="0"/>
    <xf numFmtId="0" fontId="10" fillId="4" borderId="0" applyFont="0" applyFill="0">
      <alignment/>
      <protection/>
    </xf>
    <xf numFmtId="0" fontId="11" fillId="0" borderId="3" applyNumberFormat="0" applyFill="0" applyAlignment="0" applyProtection="0"/>
    <xf numFmtId="0" fontId="11" fillId="0" borderId="3" applyFont="0" applyBorder="0">
      <alignment/>
      <protection/>
    </xf>
    <xf numFmtId="0" fontId="12" fillId="0" borderId="4" applyNumberFormat="0" applyFill="0" applyAlignment="0" applyProtection="0"/>
    <xf numFmtId="0" fontId="12" fillId="0" borderId="4" applyFont="0" applyBorder="0">
      <alignment/>
      <protection/>
    </xf>
    <xf numFmtId="0" fontId="13" fillId="0" borderId="5" applyNumberFormat="0" applyFill="0" applyAlignment="0" applyProtection="0"/>
    <xf numFmtId="0" fontId="13" fillId="0" borderId="5" applyFont="0" applyBorder="0">
      <alignment/>
      <protection/>
    </xf>
    <xf numFmtId="0" fontId="13" fillId="0" borderId="0" applyNumberFormat="0" applyFill="0" applyBorder="0" applyAlignment="0" applyProtection="0"/>
    <xf numFmtId="0" fontId="13" fillId="0" borderId="0" applyFont="0">
      <alignment/>
      <protection/>
    </xf>
    <xf numFmtId="0" fontId="14" fillId="7" borderId="1" applyNumberFormat="0" applyAlignment="0" applyProtection="0"/>
    <xf numFmtId="0" fontId="14" fillId="7" borderId="1" applyFont="0" applyFill="0" applyBorder="0">
      <alignment/>
      <protection/>
    </xf>
    <xf numFmtId="0" fontId="15" fillId="0" borderId="6" applyNumberFormat="0" applyFill="0" applyAlignment="0" applyProtection="0"/>
    <xf numFmtId="0" fontId="15" fillId="0" borderId="6" applyFont="0" applyBorder="0">
      <alignment/>
      <protection/>
    </xf>
    <xf numFmtId="0" fontId="16" fillId="22" borderId="0" applyNumberFormat="0" applyBorder="0" applyAlignment="0" applyProtection="0"/>
    <xf numFmtId="0" fontId="1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0" fillId="23" borderId="7" applyFill="0" applyBorder="0">
      <alignment/>
      <protection/>
    </xf>
    <xf numFmtId="0" fontId="17" fillId="20" borderId="8" applyNumberFormat="0" applyAlignment="0" applyProtection="0"/>
    <xf numFmtId="0" fontId="17" fillId="20" borderId="8" applyFont="0" applyFill="0" applyBorder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Font="0">
      <alignment/>
      <protection/>
    </xf>
    <xf numFmtId="0" fontId="19" fillId="0" borderId="9" applyNumberFormat="0" applyFill="0" applyAlignment="0" applyProtection="0"/>
    <xf numFmtId="0" fontId="19" fillId="0" borderId="9" applyFont="0" applyBorder="0">
      <alignment/>
      <protection/>
    </xf>
    <xf numFmtId="0" fontId="20" fillId="0" borderId="0" applyNumberFormat="0" applyFill="0" applyBorder="0" applyAlignment="0" applyProtection="0"/>
    <xf numFmtId="0" fontId="20" fillId="0" borderId="0" applyFont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9" fontId="21" fillId="21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21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172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172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shrinkToFit="1"/>
    </xf>
    <xf numFmtId="49" fontId="1" fillId="0" borderId="16" xfId="0" applyNumberFormat="1" applyFont="1" applyBorder="1" applyAlignment="1">
      <alignment horizontal="left" vertical="center" shrinkToFit="1"/>
    </xf>
    <xf numFmtId="0" fontId="23" fillId="0" borderId="12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4" fillId="21" borderId="18" xfId="0" applyNumberFormat="1" applyFont="1" applyFill="1" applyBorder="1" applyAlignment="1">
      <alignment horizontal="center" vertical="center" wrapText="1"/>
    </xf>
    <xf numFmtId="49" fontId="4" fillId="21" borderId="13" xfId="0" applyNumberFormat="1" applyFont="1" applyFill="1" applyBorder="1" applyAlignment="1">
      <alignment horizontal="center" vertical="center" wrapText="1"/>
    </xf>
    <xf numFmtId="49" fontId="21" fillId="21" borderId="18" xfId="0" applyNumberFormat="1" applyFont="1" applyFill="1" applyBorder="1" applyAlignment="1">
      <alignment horizontal="center" vertical="center" wrapText="1"/>
    </xf>
    <xf numFmtId="49" fontId="21" fillId="21" borderId="13" xfId="0" applyNumberFormat="1" applyFont="1" applyFill="1" applyBorder="1" applyAlignment="1">
      <alignment horizontal="center" vertical="center" wrapText="1"/>
    </xf>
    <xf numFmtId="49" fontId="21" fillId="21" borderId="18" xfId="0" applyNumberFormat="1" applyFont="1" applyFill="1" applyBorder="1" applyAlignment="1">
      <alignment horizontal="center" vertical="center" wrapText="1" shrinkToFit="1"/>
    </xf>
    <xf numFmtId="49" fontId="21" fillId="21" borderId="13" xfId="0" applyNumberFormat="1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1" borderId="19" xfId="0" applyFont="1" applyFill="1" applyBorder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</cellXfs>
  <cellStyles count="8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5" xfId="23"/>
    <cellStyle name="20% - Accent5 2" xfId="24"/>
    <cellStyle name="20% - Accent6" xfId="25"/>
    <cellStyle name="20% - Accent6 2" xfId="26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1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R13" sqref="R13"/>
    </sheetView>
  </sheetViews>
  <sheetFormatPr defaultColWidth="9.140625" defaultRowHeight="15"/>
  <cols>
    <col min="1" max="1" width="4.140625" style="0" hidden="1" customWidth="1"/>
    <col min="2" max="2" width="4.57421875" style="0" customWidth="1"/>
    <col min="3" max="3" width="25.8515625" style="0" customWidth="1"/>
    <col min="4" max="5" width="7.00390625" style="0" customWidth="1"/>
    <col min="6" max="26" width="6.7109375" style="0" customWidth="1"/>
    <col min="27" max="27" width="25.8515625" style="0" customWidth="1"/>
    <col min="28" max="29" width="7.00390625" style="0" customWidth="1"/>
    <col min="30" max="45" width="5.57421875" style="0" customWidth="1"/>
  </cols>
  <sheetData>
    <row r="1" ht="15"/>
    <row r="2" spans="1:45" ht="16.5" customHeight="1">
      <c r="A2" s="1"/>
      <c r="B2" s="31"/>
      <c r="C2" s="48" t="s">
        <v>41</v>
      </c>
      <c r="D2" s="48"/>
      <c r="E2" s="48"/>
      <c r="F2" s="48"/>
      <c r="G2" s="31"/>
      <c r="H2" s="31"/>
      <c r="I2" s="31"/>
      <c r="J2" s="31"/>
      <c r="K2" s="2"/>
      <c r="L2" s="2"/>
      <c r="M2" s="2"/>
      <c r="N2" s="2"/>
      <c r="O2" s="1"/>
      <c r="P2" s="1"/>
      <c r="Q2" s="49" t="s">
        <v>2</v>
      </c>
      <c r="R2" s="49"/>
      <c r="S2" s="49"/>
      <c r="T2" s="49"/>
      <c r="U2" s="49"/>
      <c r="V2" s="49"/>
      <c r="W2" s="49"/>
      <c r="X2" s="50"/>
      <c r="Y2" s="50"/>
      <c r="Z2" s="4"/>
      <c r="AA2" s="4"/>
      <c r="AB2" s="4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16.5" customHeight="1">
      <c r="A3" s="1"/>
      <c r="B3" s="5"/>
      <c r="C3" s="51" t="s">
        <v>42</v>
      </c>
      <c r="D3" s="51"/>
      <c r="E3" s="51"/>
      <c r="F3" s="51"/>
      <c r="G3" s="5"/>
      <c r="H3" s="5"/>
      <c r="I3" s="5"/>
      <c r="J3" s="5"/>
      <c r="K3" s="2"/>
      <c r="L3" s="2"/>
      <c r="M3" s="2"/>
      <c r="N3" s="2"/>
      <c r="O3" s="1"/>
      <c r="P3" s="1"/>
      <c r="Q3" s="51" t="s">
        <v>3</v>
      </c>
      <c r="R3" s="51"/>
      <c r="S3" s="51"/>
      <c r="T3" s="51"/>
      <c r="U3" s="51"/>
      <c r="V3" s="51"/>
      <c r="W3" s="51"/>
      <c r="X3" s="52"/>
      <c r="Y3" s="52"/>
      <c r="Z3" s="5"/>
      <c r="AA3" s="5"/>
      <c r="AB3" s="5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pans="1:45" ht="16.5" customHeight="1">
      <c r="A4" s="8"/>
      <c r="B4" s="6"/>
      <c r="C4" s="7"/>
      <c r="D4" s="7"/>
      <c r="E4" s="7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53" t="s">
        <v>47</v>
      </c>
      <c r="R4" s="53"/>
      <c r="S4" s="53"/>
      <c r="T4" s="53"/>
      <c r="U4" s="53"/>
      <c r="V4" s="53"/>
      <c r="W4" s="53"/>
      <c r="X4" s="53"/>
      <c r="Y4" s="53"/>
      <c r="Z4" s="9"/>
      <c r="AA4" s="9"/>
      <c r="AB4" s="9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5" ht="16.5" customHeight="1">
      <c r="A5" s="10"/>
      <c r="B5" s="54" t="s">
        <v>48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25"/>
      <c r="AA5" s="25"/>
      <c r="AB5" s="25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ht="16.5" customHeight="1">
      <c r="A6" s="10"/>
      <c r="B6" s="54" t="s">
        <v>49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25"/>
      <c r="AA6" s="25"/>
      <c r="AB6" s="25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ht="16.5" customHeight="1">
      <c r="A7" s="8"/>
      <c r="B7" s="6"/>
      <c r="C7" s="7"/>
      <c r="D7" s="7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</row>
    <row r="8" spans="1:45" ht="15" customHeight="1">
      <c r="A8" s="11"/>
      <c r="B8" s="55" t="s">
        <v>0</v>
      </c>
      <c r="C8" s="55" t="s">
        <v>1</v>
      </c>
      <c r="D8" s="55" t="s">
        <v>19</v>
      </c>
      <c r="E8" s="55" t="s">
        <v>20</v>
      </c>
      <c r="F8" s="56" t="s">
        <v>50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 t="s">
        <v>21</v>
      </c>
      <c r="T8" s="57" t="s">
        <v>4</v>
      </c>
      <c r="U8" s="57" t="s">
        <v>5</v>
      </c>
      <c r="V8" s="59" t="s">
        <v>6</v>
      </c>
      <c r="W8" s="57" t="s">
        <v>7</v>
      </c>
      <c r="X8" s="59" t="s">
        <v>8</v>
      </c>
      <c r="Y8" s="57" t="s">
        <v>9</v>
      </c>
      <c r="Z8" s="2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45" customHeight="1">
      <c r="A9" s="11"/>
      <c r="B9" s="56"/>
      <c r="C9" s="56"/>
      <c r="D9" s="56"/>
      <c r="E9" s="56"/>
      <c r="F9" s="24" t="s">
        <v>10</v>
      </c>
      <c r="G9" s="24" t="s">
        <v>11</v>
      </c>
      <c r="H9" s="24" t="s">
        <v>43</v>
      </c>
      <c r="I9" s="24" t="s">
        <v>12</v>
      </c>
      <c r="J9" s="24" t="s">
        <v>18</v>
      </c>
      <c r="K9" s="24" t="s">
        <v>13</v>
      </c>
      <c r="L9" s="24" t="s">
        <v>14</v>
      </c>
      <c r="M9" s="24" t="s">
        <v>15</v>
      </c>
      <c r="N9" s="24" t="s">
        <v>44</v>
      </c>
      <c r="O9" s="24" t="s">
        <v>16</v>
      </c>
      <c r="P9" s="24" t="s">
        <v>45</v>
      </c>
      <c r="Q9" s="24" t="s">
        <v>17</v>
      </c>
      <c r="R9" s="24" t="s">
        <v>46</v>
      </c>
      <c r="S9" s="58"/>
      <c r="T9" s="58"/>
      <c r="U9" s="58"/>
      <c r="V9" s="60"/>
      <c r="W9" s="58"/>
      <c r="X9" s="60"/>
      <c r="Y9" s="58"/>
      <c r="Z9" s="2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 customHeight="1">
      <c r="A10" s="8" t="s">
        <v>66</v>
      </c>
      <c r="B10" s="12">
        <v>1</v>
      </c>
      <c r="C10" s="41" t="s">
        <v>65</v>
      </c>
      <c r="D10" s="13" t="s">
        <v>67</v>
      </c>
      <c r="E10" s="13" t="s">
        <v>68</v>
      </c>
      <c r="F10" s="14" t="s">
        <v>51</v>
      </c>
      <c r="G10" s="14" t="s">
        <v>51</v>
      </c>
      <c r="H10" s="14" t="s">
        <v>52</v>
      </c>
      <c r="I10" s="14" t="s">
        <v>52</v>
      </c>
      <c r="J10" s="14" t="s">
        <v>53</v>
      </c>
      <c r="K10" s="14" t="s">
        <v>54</v>
      </c>
      <c r="L10" s="14" t="s">
        <v>55</v>
      </c>
      <c r="M10" s="14" t="s">
        <v>56</v>
      </c>
      <c r="N10" s="14" t="s">
        <v>57</v>
      </c>
      <c r="O10" s="14" t="s">
        <v>51</v>
      </c>
      <c r="P10" s="14" t="s">
        <v>58</v>
      </c>
      <c r="Q10" s="14" t="s">
        <v>59</v>
      </c>
      <c r="R10" s="14" t="s">
        <v>60</v>
      </c>
      <c r="S10" s="14" t="s">
        <v>61</v>
      </c>
      <c r="T10" s="12" t="s">
        <v>63</v>
      </c>
      <c r="U10" s="12" t="s">
        <v>62</v>
      </c>
      <c r="V10" s="12">
        <v>0</v>
      </c>
      <c r="W10" s="12">
        <v>0</v>
      </c>
      <c r="X10" s="12" t="s">
        <v>64</v>
      </c>
      <c r="Y10" s="15">
        <v>11</v>
      </c>
      <c r="Z10" s="2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 customHeight="1">
      <c r="A11" s="1" t="s">
        <v>66</v>
      </c>
      <c r="B11" s="16">
        <v>2</v>
      </c>
      <c r="C11" s="42" t="s">
        <v>74</v>
      </c>
      <c r="D11" s="17" t="s">
        <v>75</v>
      </c>
      <c r="E11" s="17" t="s">
        <v>68</v>
      </c>
      <c r="F11" s="18" t="s">
        <v>54</v>
      </c>
      <c r="G11" s="18" t="s">
        <v>60</v>
      </c>
      <c r="H11" s="18" t="s">
        <v>56</v>
      </c>
      <c r="I11" s="18" t="s">
        <v>69</v>
      </c>
      <c r="J11" s="18" t="s">
        <v>61</v>
      </c>
      <c r="K11" s="18" t="s">
        <v>70</v>
      </c>
      <c r="L11" s="18" t="s">
        <v>61</v>
      </c>
      <c r="M11" s="18" t="s">
        <v>51</v>
      </c>
      <c r="N11" s="18" t="s">
        <v>71</v>
      </c>
      <c r="O11" s="18" t="s">
        <v>53</v>
      </c>
      <c r="P11" s="18" t="s">
        <v>72</v>
      </c>
      <c r="Q11" s="18" t="s">
        <v>59</v>
      </c>
      <c r="R11" s="18" t="s">
        <v>70</v>
      </c>
      <c r="S11" s="18" t="s">
        <v>54</v>
      </c>
      <c r="T11" s="16" t="s">
        <v>73</v>
      </c>
      <c r="U11" s="16" t="s">
        <v>62</v>
      </c>
      <c r="V11" s="16">
        <v>0</v>
      </c>
      <c r="W11" s="16">
        <v>0</v>
      </c>
      <c r="X11" s="16" t="s">
        <v>34</v>
      </c>
      <c r="Y11" s="19">
        <v>19</v>
      </c>
      <c r="Z11" s="20"/>
      <c r="AA11" s="3"/>
      <c r="AB11" s="3"/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 customHeight="1">
      <c r="A12" s="1" t="s">
        <v>66</v>
      </c>
      <c r="B12" s="16">
        <v>3</v>
      </c>
      <c r="C12" s="42" t="s">
        <v>81</v>
      </c>
      <c r="D12" s="17" t="s">
        <v>75</v>
      </c>
      <c r="E12" s="17" t="s">
        <v>68</v>
      </c>
      <c r="F12" s="18" t="s">
        <v>76</v>
      </c>
      <c r="G12" s="18" t="s">
        <v>76</v>
      </c>
      <c r="H12" s="18" t="s">
        <v>51</v>
      </c>
      <c r="I12" s="18" t="s">
        <v>51</v>
      </c>
      <c r="J12" s="18" t="s">
        <v>77</v>
      </c>
      <c r="K12" s="18" t="s">
        <v>78</v>
      </c>
      <c r="L12" s="18" t="s">
        <v>54</v>
      </c>
      <c r="M12" s="18" t="s">
        <v>57</v>
      </c>
      <c r="N12" s="18" t="s">
        <v>52</v>
      </c>
      <c r="O12" s="18" t="s">
        <v>76</v>
      </c>
      <c r="P12" s="18" t="s">
        <v>79</v>
      </c>
      <c r="Q12" s="18" t="s">
        <v>59</v>
      </c>
      <c r="R12" s="18" t="s">
        <v>80</v>
      </c>
      <c r="S12" s="18" t="s">
        <v>51</v>
      </c>
      <c r="T12" s="16" t="s">
        <v>63</v>
      </c>
      <c r="U12" s="16" t="s">
        <v>62</v>
      </c>
      <c r="V12" s="16">
        <v>0</v>
      </c>
      <c r="W12" s="16">
        <v>0</v>
      </c>
      <c r="X12" s="16" t="s">
        <v>64</v>
      </c>
      <c r="Y12" s="19">
        <v>10</v>
      </c>
      <c r="Z12" s="2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 customHeight="1">
      <c r="A13" s="1" t="s">
        <v>66</v>
      </c>
      <c r="B13" s="32">
        <v>4</v>
      </c>
      <c r="C13" s="43" t="s">
        <v>86</v>
      </c>
      <c r="D13" s="33" t="s">
        <v>75</v>
      </c>
      <c r="E13" s="33" t="s">
        <v>68</v>
      </c>
      <c r="F13" s="34" t="s">
        <v>82</v>
      </c>
      <c r="G13" s="34" t="s">
        <v>83</v>
      </c>
      <c r="H13" s="34" t="s">
        <v>83</v>
      </c>
      <c r="I13" s="34" t="s">
        <v>52</v>
      </c>
      <c r="J13" s="34" t="s">
        <v>72</v>
      </c>
      <c r="K13" s="34" t="s">
        <v>70</v>
      </c>
      <c r="L13" s="34" t="s">
        <v>54</v>
      </c>
      <c r="M13" s="34" t="s">
        <v>57</v>
      </c>
      <c r="N13" s="34" t="s">
        <v>84</v>
      </c>
      <c r="O13" s="34" t="s">
        <v>85</v>
      </c>
      <c r="P13" s="34" t="s">
        <v>54</v>
      </c>
      <c r="Q13" s="34" t="s">
        <v>59</v>
      </c>
      <c r="R13" s="34" t="s">
        <v>78</v>
      </c>
      <c r="S13" s="34" t="s">
        <v>55</v>
      </c>
      <c r="T13" s="32" t="s">
        <v>73</v>
      </c>
      <c r="U13" s="32" t="s">
        <v>62</v>
      </c>
      <c r="V13" s="32">
        <v>0</v>
      </c>
      <c r="W13" s="32">
        <v>0</v>
      </c>
      <c r="X13" s="32" t="s">
        <v>34</v>
      </c>
      <c r="Y13" s="35">
        <v>22</v>
      </c>
      <c r="Z13" s="2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>
      <c r="A14" s="1" t="s">
        <v>66</v>
      </c>
      <c r="B14" s="37">
        <v>5</v>
      </c>
      <c r="C14" s="44" t="s">
        <v>89</v>
      </c>
      <c r="D14" s="38" t="s">
        <v>67</v>
      </c>
      <c r="E14" s="38" t="s">
        <v>68</v>
      </c>
      <c r="F14" s="39" t="s">
        <v>61</v>
      </c>
      <c r="G14" s="39" t="s">
        <v>76</v>
      </c>
      <c r="H14" s="39" t="s">
        <v>83</v>
      </c>
      <c r="I14" s="39" t="s">
        <v>83</v>
      </c>
      <c r="J14" s="39" t="s">
        <v>87</v>
      </c>
      <c r="K14" s="39" t="s">
        <v>78</v>
      </c>
      <c r="L14" s="39" t="s">
        <v>58</v>
      </c>
      <c r="M14" s="39" t="s">
        <v>51</v>
      </c>
      <c r="N14" s="39" t="s">
        <v>52</v>
      </c>
      <c r="O14" s="39" t="s">
        <v>79</v>
      </c>
      <c r="P14" s="39" t="s">
        <v>76</v>
      </c>
      <c r="Q14" s="39" t="s">
        <v>59</v>
      </c>
      <c r="R14" s="39" t="s">
        <v>88</v>
      </c>
      <c r="S14" s="39" t="s">
        <v>58</v>
      </c>
      <c r="T14" s="37" t="s">
        <v>63</v>
      </c>
      <c r="U14" s="37" t="s">
        <v>62</v>
      </c>
      <c r="V14" s="37">
        <v>1</v>
      </c>
      <c r="W14" s="37">
        <v>0</v>
      </c>
      <c r="X14" s="37" t="s">
        <v>64</v>
      </c>
      <c r="Y14" s="40">
        <v>5</v>
      </c>
      <c r="Z14" s="2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>
      <c r="A15" s="1" t="s">
        <v>66</v>
      </c>
      <c r="B15" s="12">
        <v>6</v>
      </c>
      <c r="C15" s="41" t="s">
        <v>92</v>
      </c>
      <c r="D15" s="13" t="s">
        <v>75</v>
      </c>
      <c r="E15" s="13" t="s">
        <v>68</v>
      </c>
      <c r="F15" s="14" t="s">
        <v>56</v>
      </c>
      <c r="G15" s="14" t="s">
        <v>61</v>
      </c>
      <c r="H15" s="14" t="s">
        <v>72</v>
      </c>
      <c r="I15" s="14" t="s">
        <v>80</v>
      </c>
      <c r="J15" s="14" t="s">
        <v>90</v>
      </c>
      <c r="K15" s="14" t="s">
        <v>71</v>
      </c>
      <c r="L15" s="14" t="s">
        <v>56</v>
      </c>
      <c r="M15" s="14" t="s">
        <v>91</v>
      </c>
      <c r="N15" s="14" t="s">
        <v>57</v>
      </c>
      <c r="O15" s="14" t="s">
        <v>58</v>
      </c>
      <c r="P15" s="14" t="s">
        <v>60</v>
      </c>
      <c r="Q15" s="14" t="s">
        <v>59</v>
      </c>
      <c r="R15" s="14" t="s">
        <v>84</v>
      </c>
      <c r="S15" s="14" t="s">
        <v>55</v>
      </c>
      <c r="T15" s="12" t="s">
        <v>73</v>
      </c>
      <c r="U15" s="12" t="s">
        <v>62</v>
      </c>
      <c r="V15" s="12">
        <v>0</v>
      </c>
      <c r="W15" s="12">
        <v>0</v>
      </c>
      <c r="X15" s="12" t="s">
        <v>34</v>
      </c>
      <c r="Y15" s="15">
        <v>22</v>
      </c>
      <c r="Z15" s="36"/>
      <c r="AA15" s="36"/>
      <c r="AB15" s="3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1:45" ht="15" customHeight="1">
      <c r="A16" s="1" t="s">
        <v>66</v>
      </c>
      <c r="B16" s="16">
        <v>7</v>
      </c>
      <c r="C16" s="42" t="s">
        <v>95</v>
      </c>
      <c r="D16" s="17" t="s">
        <v>67</v>
      </c>
      <c r="E16" s="17" t="s">
        <v>68</v>
      </c>
      <c r="F16" s="18" t="s">
        <v>82</v>
      </c>
      <c r="G16" s="18" t="s">
        <v>93</v>
      </c>
      <c r="H16" s="18" t="s">
        <v>55</v>
      </c>
      <c r="I16" s="18" t="s">
        <v>60</v>
      </c>
      <c r="J16" s="18" t="s">
        <v>87</v>
      </c>
      <c r="K16" s="18" t="s">
        <v>56</v>
      </c>
      <c r="L16" s="18" t="s">
        <v>85</v>
      </c>
      <c r="M16" s="18" t="s">
        <v>57</v>
      </c>
      <c r="N16" s="18" t="s">
        <v>57</v>
      </c>
      <c r="O16" s="18" t="s">
        <v>83</v>
      </c>
      <c r="P16" s="18" t="s">
        <v>83</v>
      </c>
      <c r="Q16" s="18" t="s">
        <v>59</v>
      </c>
      <c r="R16" s="18" t="s">
        <v>94</v>
      </c>
      <c r="S16" s="18" t="s">
        <v>57</v>
      </c>
      <c r="T16" s="16" t="s">
        <v>63</v>
      </c>
      <c r="U16" s="16" t="s">
        <v>62</v>
      </c>
      <c r="V16" s="16">
        <v>1</v>
      </c>
      <c r="W16" s="16">
        <v>0</v>
      </c>
      <c r="X16" s="16" t="s">
        <v>64</v>
      </c>
      <c r="Y16" s="19">
        <v>15</v>
      </c>
      <c r="Z16" s="2"/>
      <c r="AA16" s="2"/>
      <c r="AB16" s="3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1:45" ht="15" customHeight="1">
      <c r="A17" s="1" t="s">
        <v>66</v>
      </c>
      <c r="B17" s="16">
        <v>8</v>
      </c>
      <c r="C17" s="42" t="s">
        <v>97</v>
      </c>
      <c r="D17" s="17" t="s">
        <v>75</v>
      </c>
      <c r="E17" s="17" t="s">
        <v>68</v>
      </c>
      <c r="F17" s="18" t="s">
        <v>69</v>
      </c>
      <c r="G17" s="18" t="s">
        <v>57</v>
      </c>
      <c r="H17" s="18" t="s">
        <v>58</v>
      </c>
      <c r="I17" s="18" t="s">
        <v>91</v>
      </c>
      <c r="J17" s="18" t="s">
        <v>83</v>
      </c>
      <c r="K17" s="18" t="s">
        <v>96</v>
      </c>
      <c r="L17" s="18" t="s">
        <v>78</v>
      </c>
      <c r="M17" s="18" t="s">
        <v>82</v>
      </c>
      <c r="N17" s="18" t="s">
        <v>71</v>
      </c>
      <c r="O17" s="18" t="s">
        <v>58</v>
      </c>
      <c r="P17" s="18" t="s">
        <v>57</v>
      </c>
      <c r="Q17" s="18" t="s">
        <v>59</v>
      </c>
      <c r="R17" s="18" t="s">
        <v>60</v>
      </c>
      <c r="S17" s="18" t="s">
        <v>55</v>
      </c>
      <c r="T17" s="16" t="s">
        <v>73</v>
      </c>
      <c r="U17" s="16" t="s">
        <v>62</v>
      </c>
      <c r="V17" s="16">
        <v>0</v>
      </c>
      <c r="W17" s="16">
        <v>0</v>
      </c>
      <c r="X17" s="16" t="s">
        <v>34</v>
      </c>
      <c r="Y17" s="19">
        <v>22</v>
      </c>
      <c r="Z17" s="2"/>
      <c r="AA17" s="2"/>
      <c r="AB17" s="2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</row>
    <row r="18" spans="1:45" ht="15" customHeight="1">
      <c r="A18" s="1" t="s">
        <v>66</v>
      </c>
      <c r="B18" s="32">
        <v>9</v>
      </c>
      <c r="C18" s="43" t="s">
        <v>100</v>
      </c>
      <c r="D18" s="33" t="s">
        <v>75</v>
      </c>
      <c r="E18" s="33" t="s">
        <v>68</v>
      </c>
      <c r="F18" s="34" t="s">
        <v>51</v>
      </c>
      <c r="G18" s="34" t="s">
        <v>57</v>
      </c>
      <c r="H18" s="34" t="s">
        <v>58</v>
      </c>
      <c r="I18" s="34" t="s">
        <v>55</v>
      </c>
      <c r="J18" s="34" t="s">
        <v>98</v>
      </c>
      <c r="K18" s="34" t="s">
        <v>80</v>
      </c>
      <c r="L18" s="34" t="s">
        <v>94</v>
      </c>
      <c r="M18" s="34" t="s">
        <v>55</v>
      </c>
      <c r="N18" s="34" t="s">
        <v>56</v>
      </c>
      <c r="O18" s="34" t="s">
        <v>57</v>
      </c>
      <c r="P18" s="34" t="s">
        <v>85</v>
      </c>
      <c r="Q18" s="34" t="s">
        <v>59</v>
      </c>
      <c r="R18" s="34" t="s">
        <v>99</v>
      </c>
      <c r="S18" s="34" t="s">
        <v>72</v>
      </c>
      <c r="T18" s="32" t="s">
        <v>73</v>
      </c>
      <c r="U18" s="32" t="s">
        <v>62</v>
      </c>
      <c r="V18" s="32">
        <v>0</v>
      </c>
      <c r="W18" s="32">
        <v>0</v>
      </c>
      <c r="X18" s="32" t="s">
        <v>34</v>
      </c>
      <c r="Y18" s="35">
        <v>17</v>
      </c>
      <c r="Z18" s="2"/>
      <c r="AA18" s="2"/>
      <c r="AB18" s="2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ht="15" customHeight="1">
      <c r="A19" s="1" t="s">
        <v>66</v>
      </c>
      <c r="B19" s="37">
        <v>10</v>
      </c>
      <c r="C19" s="44" t="s">
        <v>101</v>
      </c>
      <c r="D19" s="38" t="s">
        <v>75</v>
      </c>
      <c r="E19" s="38" t="s">
        <v>68</v>
      </c>
      <c r="F19" s="39" t="s">
        <v>87</v>
      </c>
      <c r="G19" s="39" t="s">
        <v>79</v>
      </c>
      <c r="H19" s="39" t="s">
        <v>77</v>
      </c>
      <c r="I19" s="39" t="s">
        <v>58</v>
      </c>
      <c r="J19" s="39" t="s">
        <v>53</v>
      </c>
      <c r="K19" s="39" t="s">
        <v>80</v>
      </c>
      <c r="L19" s="39" t="s">
        <v>51</v>
      </c>
      <c r="M19" s="39" t="s">
        <v>56</v>
      </c>
      <c r="N19" s="39" t="s">
        <v>54</v>
      </c>
      <c r="O19" s="39" t="s">
        <v>58</v>
      </c>
      <c r="P19" s="39" t="s">
        <v>53</v>
      </c>
      <c r="Q19" s="39" t="s">
        <v>59</v>
      </c>
      <c r="R19" s="39" t="s">
        <v>55</v>
      </c>
      <c r="S19" s="39" t="s">
        <v>52</v>
      </c>
      <c r="T19" s="37" t="s">
        <v>63</v>
      </c>
      <c r="U19" s="37" t="s">
        <v>62</v>
      </c>
      <c r="V19" s="37">
        <v>0</v>
      </c>
      <c r="W19" s="37">
        <v>0</v>
      </c>
      <c r="X19" s="37" t="s">
        <v>64</v>
      </c>
      <c r="Y19" s="40">
        <v>8</v>
      </c>
      <c r="Z19" s="2"/>
      <c r="AA19" s="2"/>
      <c r="AB19" s="2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1:45" ht="15" customHeight="1">
      <c r="A20" s="1" t="s">
        <v>66</v>
      </c>
      <c r="B20" s="12">
        <v>11</v>
      </c>
      <c r="C20" s="41" t="s">
        <v>102</v>
      </c>
      <c r="D20" s="13" t="s">
        <v>75</v>
      </c>
      <c r="E20" s="13" t="s">
        <v>68</v>
      </c>
      <c r="F20" s="14" t="s">
        <v>77</v>
      </c>
      <c r="G20" s="14" t="s">
        <v>77</v>
      </c>
      <c r="H20" s="14" t="s">
        <v>79</v>
      </c>
      <c r="I20" s="14" t="s">
        <v>51</v>
      </c>
      <c r="J20" s="14" t="s">
        <v>79</v>
      </c>
      <c r="K20" s="14" t="s">
        <v>57</v>
      </c>
      <c r="L20" s="14" t="s">
        <v>57</v>
      </c>
      <c r="M20" s="14" t="s">
        <v>72</v>
      </c>
      <c r="N20" s="14" t="s">
        <v>88</v>
      </c>
      <c r="O20" s="14" t="s">
        <v>58</v>
      </c>
      <c r="P20" s="14" t="s">
        <v>93</v>
      </c>
      <c r="Q20" s="14" t="s">
        <v>59</v>
      </c>
      <c r="R20" s="14" t="s">
        <v>82</v>
      </c>
      <c r="S20" s="14" t="s">
        <v>58</v>
      </c>
      <c r="T20" s="12" t="s">
        <v>63</v>
      </c>
      <c r="U20" s="12" t="s">
        <v>62</v>
      </c>
      <c r="V20" s="12">
        <v>0</v>
      </c>
      <c r="W20" s="12">
        <v>0</v>
      </c>
      <c r="X20" s="12" t="s">
        <v>64</v>
      </c>
      <c r="Y20" s="15">
        <v>5</v>
      </c>
      <c r="Z20" s="2"/>
      <c r="AA20" s="2"/>
      <c r="AB20" s="2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ht="15" customHeight="1">
      <c r="A21" s="1" t="s">
        <v>66</v>
      </c>
      <c r="B21" s="16">
        <v>12</v>
      </c>
      <c r="C21" s="42" t="s">
        <v>103</v>
      </c>
      <c r="D21" s="17" t="s">
        <v>67</v>
      </c>
      <c r="E21" s="17" t="s">
        <v>68</v>
      </c>
      <c r="F21" s="18" t="s">
        <v>78</v>
      </c>
      <c r="G21" s="18" t="s">
        <v>52</v>
      </c>
      <c r="H21" s="18" t="s">
        <v>58</v>
      </c>
      <c r="I21" s="18" t="s">
        <v>72</v>
      </c>
      <c r="J21" s="18" t="s">
        <v>76</v>
      </c>
      <c r="K21" s="18" t="s">
        <v>57</v>
      </c>
      <c r="L21" s="18" t="s">
        <v>57</v>
      </c>
      <c r="M21" s="18" t="s">
        <v>57</v>
      </c>
      <c r="N21" s="18" t="s">
        <v>53</v>
      </c>
      <c r="O21" s="18" t="s">
        <v>54</v>
      </c>
      <c r="P21" s="18" t="s">
        <v>52</v>
      </c>
      <c r="Q21" s="18" t="s">
        <v>59</v>
      </c>
      <c r="R21" s="18" t="s">
        <v>78</v>
      </c>
      <c r="S21" s="18" t="s">
        <v>61</v>
      </c>
      <c r="T21" s="16" t="s">
        <v>63</v>
      </c>
      <c r="U21" s="16" t="s">
        <v>62</v>
      </c>
      <c r="V21" s="16">
        <v>0</v>
      </c>
      <c r="W21" s="16">
        <v>0</v>
      </c>
      <c r="X21" s="16" t="s">
        <v>64</v>
      </c>
      <c r="Y21" s="19">
        <v>11</v>
      </c>
      <c r="Z21" s="2"/>
      <c r="AA21" s="2"/>
      <c r="AB21" s="2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ht="15" customHeight="1">
      <c r="A22" s="1" t="s">
        <v>66</v>
      </c>
      <c r="B22" s="16">
        <v>13</v>
      </c>
      <c r="C22" s="42" t="s">
        <v>105</v>
      </c>
      <c r="D22" s="17" t="s">
        <v>75</v>
      </c>
      <c r="E22" s="17" t="s">
        <v>68</v>
      </c>
      <c r="F22" s="18" t="s">
        <v>54</v>
      </c>
      <c r="G22" s="18" t="s">
        <v>83</v>
      </c>
      <c r="H22" s="18" t="s">
        <v>52</v>
      </c>
      <c r="I22" s="18" t="s">
        <v>85</v>
      </c>
      <c r="J22" s="18" t="s">
        <v>93</v>
      </c>
      <c r="K22" s="18" t="s">
        <v>82</v>
      </c>
      <c r="L22" s="18" t="s">
        <v>51</v>
      </c>
      <c r="M22" s="18" t="s">
        <v>83</v>
      </c>
      <c r="N22" s="18" t="s">
        <v>61</v>
      </c>
      <c r="O22" s="18" t="s">
        <v>61</v>
      </c>
      <c r="P22" s="18" t="s">
        <v>53</v>
      </c>
      <c r="Q22" s="18" t="s">
        <v>59</v>
      </c>
      <c r="R22" s="18" t="s">
        <v>104</v>
      </c>
      <c r="S22" s="18" t="s">
        <v>61</v>
      </c>
      <c r="T22" s="16" t="s">
        <v>73</v>
      </c>
      <c r="U22" s="16" t="s">
        <v>62</v>
      </c>
      <c r="V22" s="16">
        <v>0</v>
      </c>
      <c r="W22" s="16">
        <v>0</v>
      </c>
      <c r="X22" s="16" t="s">
        <v>34</v>
      </c>
      <c r="Y22" s="19">
        <v>11</v>
      </c>
      <c r="Z22" s="2"/>
      <c r="AA22" s="2"/>
      <c r="AB22" s="2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1:45" ht="15" customHeight="1">
      <c r="A23" s="1" t="s">
        <v>66</v>
      </c>
      <c r="B23" s="32">
        <v>14</v>
      </c>
      <c r="C23" s="43" t="s">
        <v>107</v>
      </c>
      <c r="D23" s="33" t="s">
        <v>75</v>
      </c>
      <c r="E23" s="33" t="s">
        <v>68</v>
      </c>
      <c r="F23" s="34" t="s">
        <v>51</v>
      </c>
      <c r="G23" s="34" t="s">
        <v>57</v>
      </c>
      <c r="H23" s="34" t="s">
        <v>58</v>
      </c>
      <c r="I23" s="34" t="s">
        <v>61</v>
      </c>
      <c r="J23" s="34" t="s">
        <v>106</v>
      </c>
      <c r="K23" s="34" t="s">
        <v>56</v>
      </c>
      <c r="L23" s="34" t="s">
        <v>56</v>
      </c>
      <c r="M23" s="34" t="s">
        <v>61</v>
      </c>
      <c r="N23" s="34" t="s">
        <v>58</v>
      </c>
      <c r="O23" s="34" t="s">
        <v>69</v>
      </c>
      <c r="P23" s="34" t="s">
        <v>85</v>
      </c>
      <c r="Q23" s="34" t="s">
        <v>59</v>
      </c>
      <c r="R23" s="34" t="s">
        <v>69</v>
      </c>
      <c r="S23" s="34" t="s">
        <v>61</v>
      </c>
      <c r="T23" s="32" t="s">
        <v>63</v>
      </c>
      <c r="U23" s="32" t="s">
        <v>62</v>
      </c>
      <c r="V23" s="32">
        <v>0</v>
      </c>
      <c r="W23" s="32">
        <v>0</v>
      </c>
      <c r="X23" s="32" t="s">
        <v>64</v>
      </c>
      <c r="Y23" s="35">
        <v>11</v>
      </c>
      <c r="Z23" s="2"/>
      <c r="AA23" s="2"/>
      <c r="AB23" s="2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1:45" ht="15" customHeight="1">
      <c r="A24" s="1" t="s">
        <v>66</v>
      </c>
      <c r="B24" s="37">
        <v>15</v>
      </c>
      <c r="C24" s="44" t="s">
        <v>109</v>
      </c>
      <c r="D24" s="38" t="s">
        <v>67</v>
      </c>
      <c r="E24" s="38" t="s">
        <v>68</v>
      </c>
      <c r="F24" s="39" t="s">
        <v>76</v>
      </c>
      <c r="G24" s="39" t="s">
        <v>93</v>
      </c>
      <c r="H24" s="39" t="s">
        <v>53</v>
      </c>
      <c r="I24" s="39" t="s">
        <v>85</v>
      </c>
      <c r="J24" s="39" t="s">
        <v>108</v>
      </c>
      <c r="K24" s="39" t="s">
        <v>55</v>
      </c>
      <c r="L24" s="39" t="s">
        <v>58</v>
      </c>
      <c r="M24" s="39" t="s">
        <v>85</v>
      </c>
      <c r="N24" s="39" t="s">
        <v>88</v>
      </c>
      <c r="O24" s="39" t="s">
        <v>58</v>
      </c>
      <c r="P24" s="39" t="s">
        <v>87</v>
      </c>
      <c r="Q24" s="39" t="s">
        <v>59</v>
      </c>
      <c r="R24" s="39" t="s">
        <v>72</v>
      </c>
      <c r="S24" s="39" t="s">
        <v>85</v>
      </c>
      <c r="T24" s="37" t="s">
        <v>63</v>
      </c>
      <c r="U24" s="37" t="s">
        <v>62</v>
      </c>
      <c r="V24" s="37">
        <v>0</v>
      </c>
      <c r="W24" s="37">
        <v>0</v>
      </c>
      <c r="X24" s="37" t="s">
        <v>64</v>
      </c>
      <c r="Y24" s="40">
        <v>3</v>
      </c>
      <c r="Z24" s="2"/>
      <c r="AA24" s="2"/>
      <c r="AB24" s="2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1:45" ht="15" customHeight="1">
      <c r="A25" s="1" t="s">
        <v>66</v>
      </c>
      <c r="B25" s="12">
        <v>16</v>
      </c>
      <c r="C25" s="41" t="s">
        <v>111</v>
      </c>
      <c r="D25" s="13" t="s">
        <v>67</v>
      </c>
      <c r="E25" s="13" t="s">
        <v>68</v>
      </c>
      <c r="F25" s="14" t="s">
        <v>77</v>
      </c>
      <c r="G25" s="14" t="s">
        <v>61</v>
      </c>
      <c r="H25" s="14" t="s">
        <v>77</v>
      </c>
      <c r="I25" s="14" t="s">
        <v>79</v>
      </c>
      <c r="J25" s="14" t="s">
        <v>98</v>
      </c>
      <c r="K25" s="14" t="s">
        <v>54</v>
      </c>
      <c r="L25" s="14" t="s">
        <v>52</v>
      </c>
      <c r="M25" s="14" t="s">
        <v>93</v>
      </c>
      <c r="N25" s="14" t="s">
        <v>53</v>
      </c>
      <c r="O25" s="14" t="s">
        <v>76</v>
      </c>
      <c r="P25" s="14" t="s">
        <v>110</v>
      </c>
      <c r="Q25" s="14" t="s">
        <v>59</v>
      </c>
      <c r="R25" s="14" t="s">
        <v>52</v>
      </c>
      <c r="S25" s="14" t="s">
        <v>53</v>
      </c>
      <c r="T25" s="12" t="s">
        <v>63</v>
      </c>
      <c r="U25" s="12" t="s">
        <v>62</v>
      </c>
      <c r="V25" s="12">
        <v>0</v>
      </c>
      <c r="W25" s="12">
        <v>0</v>
      </c>
      <c r="X25" s="12" t="s">
        <v>64</v>
      </c>
      <c r="Y25" s="15">
        <v>1</v>
      </c>
      <c r="Z25" s="2"/>
      <c r="AA25" s="2"/>
      <c r="AB25" s="2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1:45" ht="15" customHeight="1">
      <c r="A26" s="1" t="s">
        <v>66</v>
      </c>
      <c r="B26" s="16">
        <v>17</v>
      </c>
      <c r="C26" s="42" t="s">
        <v>112</v>
      </c>
      <c r="D26" s="17" t="s">
        <v>67</v>
      </c>
      <c r="E26" s="17" t="s">
        <v>68</v>
      </c>
      <c r="F26" s="18" t="s">
        <v>79</v>
      </c>
      <c r="G26" s="18" t="s">
        <v>106</v>
      </c>
      <c r="H26" s="18" t="s">
        <v>93</v>
      </c>
      <c r="I26" s="18" t="s">
        <v>53</v>
      </c>
      <c r="J26" s="18" t="s">
        <v>90</v>
      </c>
      <c r="K26" s="18" t="s">
        <v>69</v>
      </c>
      <c r="L26" s="18" t="s">
        <v>52</v>
      </c>
      <c r="M26" s="18" t="s">
        <v>51</v>
      </c>
      <c r="N26" s="18" t="s">
        <v>53</v>
      </c>
      <c r="O26" s="18" t="s">
        <v>93</v>
      </c>
      <c r="P26" s="18" t="s">
        <v>77</v>
      </c>
      <c r="Q26" s="18" t="s">
        <v>59</v>
      </c>
      <c r="R26" s="18" t="s">
        <v>53</v>
      </c>
      <c r="S26" s="18" t="s">
        <v>53</v>
      </c>
      <c r="T26" s="16" t="s">
        <v>63</v>
      </c>
      <c r="U26" s="16" t="s">
        <v>62</v>
      </c>
      <c r="V26" s="16">
        <v>0</v>
      </c>
      <c r="W26" s="16">
        <v>0</v>
      </c>
      <c r="X26" s="16" t="s">
        <v>64</v>
      </c>
      <c r="Y26" s="19">
        <v>1</v>
      </c>
      <c r="Z26" s="2"/>
      <c r="AA26" s="2"/>
      <c r="AB26" s="2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1:45" ht="15" customHeight="1">
      <c r="A27" s="1" t="s">
        <v>66</v>
      </c>
      <c r="B27" s="16">
        <v>18</v>
      </c>
      <c r="C27" s="42" t="s">
        <v>113</v>
      </c>
      <c r="D27" s="17" t="s">
        <v>67</v>
      </c>
      <c r="E27" s="17" t="s">
        <v>68</v>
      </c>
      <c r="F27" s="18" t="s">
        <v>93</v>
      </c>
      <c r="G27" s="18" t="s">
        <v>110</v>
      </c>
      <c r="H27" s="18" t="s">
        <v>57</v>
      </c>
      <c r="I27" s="18" t="s">
        <v>85</v>
      </c>
      <c r="J27" s="18" t="s">
        <v>79</v>
      </c>
      <c r="K27" s="18" t="s">
        <v>83</v>
      </c>
      <c r="L27" s="18" t="s">
        <v>110</v>
      </c>
      <c r="M27" s="18" t="s">
        <v>88</v>
      </c>
      <c r="N27" s="18" t="s">
        <v>55</v>
      </c>
      <c r="O27" s="18" t="s">
        <v>57</v>
      </c>
      <c r="P27" s="18" t="s">
        <v>83</v>
      </c>
      <c r="Q27" s="18" t="s">
        <v>59</v>
      </c>
      <c r="R27" s="18" t="s">
        <v>51</v>
      </c>
      <c r="S27" s="18" t="s">
        <v>58</v>
      </c>
      <c r="T27" s="16" t="s">
        <v>63</v>
      </c>
      <c r="U27" s="16" t="s">
        <v>62</v>
      </c>
      <c r="V27" s="16">
        <v>0</v>
      </c>
      <c r="W27" s="16">
        <v>0</v>
      </c>
      <c r="X27" s="16" t="s">
        <v>64</v>
      </c>
      <c r="Y27" s="19">
        <v>5</v>
      </c>
      <c r="Z27" s="2"/>
      <c r="AA27" s="2"/>
      <c r="AB27" s="2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1:45" ht="15" customHeight="1">
      <c r="A28" s="1" t="s">
        <v>66</v>
      </c>
      <c r="B28" s="32">
        <v>19</v>
      </c>
      <c r="C28" s="43" t="s">
        <v>117</v>
      </c>
      <c r="D28" s="33" t="s">
        <v>75</v>
      </c>
      <c r="E28" s="33" t="s">
        <v>68</v>
      </c>
      <c r="F28" s="34" t="s">
        <v>71</v>
      </c>
      <c r="G28" s="34" t="s">
        <v>60</v>
      </c>
      <c r="H28" s="34" t="s">
        <v>54</v>
      </c>
      <c r="I28" s="34" t="s">
        <v>56</v>
      </c>
      <c r="J28" s="34" t="s">
        <v>57</v>
      </c>
      <c r="K28" s="34" t="s">
        <v>114</v>
      </c>
      <c r="L28" s="34" t="s">
        <v>115</v>
      </c>
      <c r="M28" s="34" t="s">
        <v>94</v>
      </c>
      <c r="N28" s="34" t="s">
        <v>116</v>
      </c>
      <c r="O28" s="34" t="s">
        <v>61</v>
      </c>
      <c r="P28" s="34" t="s">
        <v>55</v>
      </c>
      <c r="Q28" s="34" t="s">
        <v>59</v>
      </c>
      <c r="R28" s="34" t="s">
        <v>78</v>
      </c>
      <c r="S28" s="34" t="s">
        <v>71</v>
      </c>
      <c r="T28" s="32" t="s">
        <v>73</v>
      </c>
      <c r="U28" s="32" t="s">
        <v>62</v>
      </c>
      <c r="V28" s="32">
        <v>0</v>
      </c>
      <c r="W28" s="32">
        <v>0</v>
      </c>
      <c r="X28" s="32" t="s">
        <v>34</v>
      </c>
      <c r="Y28" s="35">
        <v>25</v>
      </c>
      <c r="Z28" s="2"/>
      <c r="AA28" s="2"/>
      <c r="AB28" s="2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5" ht="15" customHeight="1">
      <c r="A29" s="1" t="s">
        <v>66</v>
      </c>
      <c r="B29" s="37">
        <v>20</v>
      </c>
      <c r="C29" s="44" t="s">
        <v>118</v>
      </c>
      <c r="D29" s="38" t="s">
        <v>75</v>
      </c>
      <c r="E29" s="38" t="s">
        <v>68</v>
      </c>
      <c r="F29" s="39" t="s">
        <v>78</v>
      </c>
      <c r="G29" s="39" t="s">
        <v>57</v>
      </c>
      <c r="H29" s="39" t="s">
        <v>72</v>
      </c>
      <c r="I29" s="39" t="s">
        <v>83</v>
      </c>
      <c r="J29" s="39" t="s">
        <v>88</v>
      </c>
      <c r="K29" s="39" t="s">
        <v>94</v>
      </c>
      <c r="L29" s="39" t="s">
        <v>83</v>
      </c>
      <c r="M29" s="39" t="s">
        <v>58</v>
      </c>
      <c r="N29" s="39" t="s">
        <v>94</v>
      </c>
      <c r="O29" s="39" t="s">
        <v>82</v>
      </c>
      <c r="P29" s="39" t="s">
        <v>61</v>
      </c>
      <c r="Q29" s="39" t="s">
        <v>59</v>
      </c>
      <c r="R29" s="39" t="s">
        <v>56</v>
      </c>
      <c r="S29" s="39" t="s">
        <v>54</v>
      </c>
      <c r="T29" s="37" t="s">
        <v>73</v>
      </c>
      <c r="U29" s="37" t="s">
        <v>62</v>
      </c>
      <c r="V29" s="37">
        <v>1</v>
      </c>
      <c r="W29" s="37">
        <v>0</v>
      </c>
      <c r="X29" s="37" t="s">
        <v>34</v>
      </c>
      <c r="Y29" s="40">
        <v>19</v>
      </c>
      <c r="Z29" s="2"/>
      <c r="AA29" s="2"/>
      <c r="AB29" s="2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1:45" ht="15" customHeight="1">
      <c r="A30" s="1" t="s">
        <v>66</v>
      </c>
      <c r="B30" s="12">
        <v>21</v>
      </c>
      <c r="C30" s="41" t="s">
        <v>121</v>
      </c>
      <c r="D30" s="13" t="s">
        <v>75</v>
      </c>
      <c r="E30" s="13" t="s">
        <v>68</v>
      </c>
      <c r="F30" s="14" t="s">
        <v>69</v>
      </c>
      <c r="G30" s="14" t="s">
        <v>78</v>
      </c>
      <c r="H30" s="14" t="s">
        <v>69</v>
      </c>
      <c r="I30" s="14" t="s">
        <v>96</v>
      </c>
      <c r="J30" s="14" t="s">
        <v>56</v>
      </c>
      <c r="K30" s="14" t="s">
        <v>99</v>
      </c>
      <c r="L30" s="14" t="s">
        <v>71</v>
      </c>
      <c r="M30" s="14" t="s">
        <v>80</v>
      </c>
      <c r="N30" s="14" t="s">
        <v>119</v>
      </c>
      <c r="O30" s="14" t="s">
        <v>115</v>
      </c>
      <c r="P30" s="14" t="s">
        <v>78</v>
      </c>
      <c r="Q30" s="14" t="s">
        <v>59</v>
      </c>
      <c r="R30" s="14" t="s">
        <v>54</v>
      </c>
      <c r="S30" s="14" t="s">
        <v>91</v>
      </c>
      <c r="T30" s="12" t="s">
        <v>120</v>
      </c>
      <c r="U30" s="12" t="s">
        <v>62</v>
      </c>
      <c r="V30" s="12">
        <v>2</v>
      </c>
      <c r="W30" s="12">
        <v>0</v>
      </c>
      <c r="X30" s="12"/>
      <c r="Y30" s="15">
        <v>26</v>
      </c>
      <c r="Z30" s="2"/>
      <c r="AA30" s="2"/>
      <c r="AB30" s="2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5" ht="15" customHeight="1">
      <c r="A31" s="1" t="s">
        <v>66</v>
      </c>
      <c r="B31" s="16">
        <v>22</v>
      </c>
      <c r="C31" s="42" t="s">
        <v>122</v>
      </c>
      <c r="D31" s="17" t="s">
        <v>75</v>
      </c>
      <c r="E31" s="17" t="s">
        <v>68</v>
      </c>
      <c r="F31" s="18" t="s">
        <v>79</v>
      </c>
      <c r="G31" s="18" t="s">
        <v>77</v>
      </c>
      <c r="H31" s="18" t="s">
        <v>93</v>
      </c>
      <c r="I31" s="18" t="s">
        <v>58</v>
      </c>
      <c r="J31" s="18" t="s">
        <v>93</v>
      </c>
      <c r="K31" s="18" t="s">
        <v>72</v>
      </c>
      <c r="L31" s="18" t="s">
        <v>93</v>
      </c>
      <c r="M31" s="18" t="s">
        <v>55</v>
      </c>
      <c r="N31" s="18" t="s">
        <v>88</v>
      </c>
      <c r="O31" s="18" t="s">
        <v>53</v>
      </c>
      <c r="P31" s="18" t="s">
        <v>58</v>
      </c>
      <c r="Q31" s="18" t="s">
        <v>59</v>
      </c>
      <c r="R31" s="18" t="s">
        <v>52</v>
      </c>
      <c r="S31" s="18" t="s">
        <v>88</v>
      </c>
      <c r="T31" s="16" t="s">
        <v>63</v>
      </c>
      <c r="U31" s="16" t="s">
        <v>62</v>
      </c>
      <c r="V31" s="16">
        <v>0</v>
      </c>
      <c r="W31" s="16">
        <v>0</v>
      </c>
      <c r="X31" s="16" t="s">
        <v>64</v>
      </c>
      <c r="Y31" s="19">
        <v>4</v>
      </c>
      <c r="Z31" s="2"/>
      <c r="AA31" s="2"/>
      <c r="AB31" s="2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1:45" ht="15" customHeight="1">
      <c r="A32" s="1" t="s">
        <v>66</v>
      </c>
      <c r="B32" s="16">
        <v>23</v>
      </c>
      <c r="C32" s="42" t="s">
        <v>123</v>
      </c>
      <c r="D32" s="17" t="s">
        <v>75</v>
      </c>
      <c r="E32" s="17" t="s">
        <v>68</v>
      </c>
      <c r="F32" s="18" t="s">
        <v>76</v>
      </c>
      <c r="G32" s="18" t="s">
        <v>98</v>
      </c>
      <c r="H32" s="18" t="s">
        <v>53</v>
      </c>
      <c r="I32" s="18" t="s">
        <v>83</v>
      </c>
      <c r="J32" s="18" t="s">
        <v>93</v>
      </c>
      <c r="K32" s="18" t="s">
        <v>94</v>
      </c>
      <c r="L32" s="18" t="s">
        <v>83</v>
      </c>
      <c r="M32" s="18" t="s">
        <v>53</v>
      </c>
      <c r="N32" s="18" t="s">
        <v>51</v>
      </c>
      <c r="O32" s="18" t="s">
        <v>61</v>
      </c>
      <c r="P32" s="18" t="s">
        <v>93</v>
      </c>
      <c r="Q32" s="18" t="s">
        <v>59</v>
      </c>
      <c r="R32" s="18" t="s">
        <v>72</v>
      </c>
      <c r="S32" s="18" t="s">
        <v>52</v>
      </c>
      <c r="T32" s="16" t="s">
        <v>63</v>
      </c>
      <c r="U32" s="16" t="s">
        <v>62</v>
      </c>
      <c r="V32" s="16">
        <v>0</v>
      </c>
      <c r="W32" s="16">
        <v>0</v>
      </c>
      <c r="X32" s="16" t="s">
        <v>64</v>
      </c>
      <c r="Y32" s="19">
        <v>8</v>
      </c>
      <c r="Z32" s="2"/>
      <c r="AA32" s="2"/>
      <c r="AB32" s="2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ht="15" customHeight="1">
      <c r="A33" s="1" t="s">
        <v>66</v>
      </c>
      <c r="B33" s="32">
        <v>24</v>
      </c>
      <c r="C33" s="43" t="s">
        <v>124</v>
      </c>
      <c r="D33" s="33" t="s">
        <v>67</v>
      </c>
      <c r="E33" s="33" t="s">
        <v>68</v>
      </c>
      <c r="F33" s="34" t="s">
        <v>71</v>
      </c>
      <c r="G33" s="34" t="s">
        <v>85</v>
      </c>
      <c r="H33" s="34" t="s">
        <v>55</v>
      </c>
      <c r="I33" s="34" t="s">
        <v>83</v>
      </c>
      <c r="J33" s="34" t="s">
        <v>93</v>
      </c>
      <c r="K33" s="34" t="s">
        <v>60</v>
      </c>
      <c r="L33" s="34" t="s">
        <v>52</v>
      </c>
      <c r="M33" s="34" t="s">
        <v>51</v>
      </c>
      <c r="N33" s="34" t="s">
        <v>91</v>
      </c>
      <c r="O33" s="34" t="s">
        <v>80</v>
      </c>
      <c r="P33" s="34" t="s">
        <v>85</v>
      </c>
      <c r="Q33" s="34" t="s">
        <v>59</v>
      </c>
      <c r="R33" s="34" t="s">
        <v>57</v>
      </c>
      <c r="S33" s="34" t="s">
        <v>57</v>
      </c>
      <c r="T33" s="32" t="s">
        <v>63</v>
      </c>
      <c r="U33" s="32" t="s">
        <v>62</v>
      </c>
      <c r="V33" s="32">
        <v>0</v>
      </c>
      <c r="W33" s="32">
        <v>0</v>
      </c>
      <c r="X33" s="32" t="s">
        <v>64</v>
      </c>
      <c r="Y33" s="35">
        <v>15</v>
      </c>
      <c r="Z33" s="2"/>
      <c r="AA33" s="2"/>
      <c r="AB33" s="2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ht="15" customHeight="1">
      <c r="A34" s="1" t="s">
        <v>66</v>
      </c>
      <c r="B34" s="37">
        <v>25</v>
      </c>
      <c r="C34" s="44" t="s">
        <v>125</v>
      </c>
      <c r="D34" s="38" t="s">
        <v>67</v>
      </c>
      <c r="E34" s="38" t="s">
        <v>68</v>
      </c>
      <c r="F34" s="39" t="s">
        <v>57</v>
      </c>
      <c r="G34" s="39" t="s">
        <v>57</v>
      </c>
      <c r="H34" s="39" t="s">
        <v>55</v>
      </c>
      <c r="I34" s="39" t="s">
        <v>56</v>
      </c>
      <c r="J34" s="39" t="s">
        <v>77</v>
      </c>
      <c r="K34" s="39" t="s">
        <v>115</v>
      </c>
      <c r="L34" s="39" t="s">
        <v>51</v>
      </c>
      <c r="M34" s="39" t="s">
        <v>54</v>
      </c>
      <c r="N34" s="39" t="s">
        <v>84</v>
      </c>
      <c r="O34" s="39" t="s">
        <v>82</v>
      </c>
      <c r="P34" s="39" t="s">
        <v>83</v>
      </c>
      <c r="Q34" s="39" t="s">
        <v>59</v>
      </c>
      <c r="R34" s="39" t="s">
        <v>53</v>
      </c>
      <c r="S34" s="39" t="s">
        <v>72</v>
      </c>
      <c r="T34" s="37" t="s">
        <v>73</v>
      </c>
      <c r="U34" s="37" t="s">
        <v>62</v>
      </c>
      <c r="V34" s="37">
        <v>0</v>
      </c>
      <c r="W34" s="37">
        <v>0</v>
      </c>
      <c r="X34" s="37" t="s">
        <v>34</v>
      </c>
      <c r="Y34" s="40">
        <v>17</v>
      </c>
      <c r="Z34" s="2"/>
      <c r="AA34" s="2"/>
      <c r="AB34" s="2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ht="15" customHeight="1">
      <c r="A35" s="1" t="s">
        <v>66</v>
      </c>
      <c r="B35" s="12">
        <v>26</v>
      </c>
      <c r="C35" s="41" t="s">
        <v>127</v>
      </c>
      <c r="D35" s="13" t="s">
        <v>75</v>
      </c>
      <c r="E35" s="13" t="s">
        <v>68</v>
      </c>
      <c r="F35" s="14" t="s">
        <v>70</v>
      </c>
      <c r="G35" s="14" t="s">
        <v>57</v>
      </c>
      <c r="H35" s="14" t="s">
        <v>54</v>
      </c>
      <c r="I35" s="14" t="s">
        <v>72</v>
      </c>
      <c r="J35" s="14" t="s">
        <v>110</v>
      </c>
      <c r="K35" s="14" t="s">
        <v>126</v>
      </c>
      <c r="L35" s="14" t="s">
        <v>60</v>
      </c>
      <c r="M35" s="14" t="s">
        <v>72</v>
      </c>
      <c r="N35" s="14" t="s">
        <v>72</v>
      </c>
      <c r="O35" s="14" t="s">
        <v>82</v>
      </c>
      <c r="P35" s="14" t="s">
        <v>52</v>
      </c>
      <c r="Q35" s="14" t="s">
        <v>59</v>
      </c>
      <c r="R35" s="14" t="s">
        <v>60</v>
      </c>
      <c r="S35" s="14" t="s">
        <v>54</v>
      </c>
      <c r="T35" s="12" t="s">
        <v>73</v>
      </c>
      <c r="U35" s="12" t="s">
        <v>62</v>
      </c>
      <c r="V35" s="12">
        <v>0</v>
      </c>
      <c r="W35" s="12">
        <v>0</v>
      </c>
      <c r="X35" s="12" t="s">
        <v>34</v>
      </c>
      <c r="Y35" s="15">
        <v>19</v>
      </c>
      <c r="Z35" s="2"/>
      <c r="AA35" s="2"/>
      <c r="AB35" s="2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ht="15" customHeight="1">
      <c r="A36" s="1"/>
      <c r="B36" s="23">
        <v>27</v>
      </c>
      <c r="C36" s="45" t="s">
        <v>128</v>
      </c>
      <c r="D36" s="22" t="s">
        <v>67</v>
      </c>
      <c r="E36" s="22" t="s">
        <v>68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"/>
      <c r="AA36" s="2"/>
      <c r="AB36" s="2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ht="15" customHeight="1">
      <c r="A37" s="1"/>
      <c r="B37" s="61" t="s">
        <v>40</v>
      </c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2"/>
      <c r="AA37" s="2"/>
      <c r="AB37" s="2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ht="15" customHeight="1">
      <c r="A38" s="1"/>
      <c r="B38" s="2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ht="15" customHeight="1">
      <c r="A39" s="1"/>
      <c r="B39" s="2"/>
      <c r="C39" s="64" t="s">
        <v>22</v>
      </c>
      <c r="D39" s="64" t="s">
        <v>23</v>
      </c>
      <c r="E39" s="67" t="s">
        <v>24</v>
      </c>
      <c r="F39" s="68"/>
      <c r="G39" s="68"/>
      <c r="H39" s="68"/>
      <c r="I39" s="68"/>
      <c r="J39" s="68"/>
      <c r="K39" s="68"/>
      <c r="L39" s="69"/>
      <c r="M39" s="67" t="s">
        <v>25</v>
      </c>
      <c r="N39" s="68"/>
      <c r="O39" s="68"/>
      <c r="P39" s="68"/>
      <c r="Q39" s="68"/>
      <c r="R39" s="68"/>
      <c r="S39" s="68"/>
      <c r="T39" s="68"/>
      <c r="U39" s="68"/>
      <c r="V39" s="69"/>
      <c r="W39" s="67" t="s">
        <v>26</v>
      </c>
      <c r="X39" s="68"/>
      <c r="Y39" s="68"/>
      <c r="Z39" s="69"/>
      <c r="AA39" s="2"/>
      <c r="AB39" s="2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ht="15" customHeight="1">
      <c r="A40" s="1"/>
      <c r="B40" s="2"/>
      <c r="C40" s="65"/>
      <c r="D40" s="65"/>
      <c r="E40" s="67" t="s">
        <v>27</v>
      </c>
      <c r="F40" s="69"/>
      <c r="G40" s="67" t="s">
        <v>28</v>
      </c>
      <c r="H40" s="69"/>
      <c r="I40" s="67" t="s">
        <v>29</v>
      </c>
      <c r="J40" s="69"/>
      <c r="K40" s="67" t="s">
        <v>30</v>
      </c>
      <c r="L40" s="69"/>
      <c r="M40" s="67" t="s">
        <v>31</v>
      </c>
      <c r="N40" s="69"/>
      <c r="O40" s="67" t="s">
        <v>28</v>
      </c>
      <c r="P40" s="69"/>
      <c r="Q40" s="67" t="s">
        <v>29</v>
      </c>
      <c r="R40" s="69"/>
      <c r="S40" s="67" t="s">
        <v>30</v>
      </c>
      <c r="T40" s="69"/>
      <c r="U40" s="67" t="s">
        <v>32</v>
      </c>
      <c r="V40" s="69"/>
      <c r="W40" s="67" t="s">
        <v>33</v>
      </c>
      <c r="X40" s="69"/>
      <c r="Y40" s="67" t="s">
        <v>34</v>
      </c>
      <c r="Z40" s="69"/>
      <c r="AA40" s="2"/>
      <c r="AB40" s="2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ht="15" customHeight="1">
      <c r="A41" s="1"/>
      <c r="B41" s="2"/>
      <c r="C41" s="66"/>
      <c r="D41" s="66"/>
      <c r="E41" s="28" t="s">
        <v>23</v>
      </c>
      <c r="F41" s="28" t="s">
        <v>35</v>
      </c>
      <c r="G41" s="28" t="s">
        <v>23</v>
      </c>
      <c r="H41" s="28" t="s">
        <v>35</v>
      </c>
      <c r="I41" s="28" t="s">
        <v>23</v>
      </c>
      <c r="J41" s="28" t="s">
        <v>35</v>
      </c>
      <c r="K41" s="28" t="s">
        <v>23</v>
      </c>
      <c r="L41" s="28" t="s">
        <v>35</v>
      </c>
      <c r="M41" s="28" t="s">
        <v>23</v>
      </c>
      <c r="N41" s="28" t="s">
        <v>35</v>
      </c>
      <c r="O41" s="28" t="s">
        <v>23</v>
      </c>
      <c r="P41" s="28" t="s">
        <v>35</v>
      </c>
      <c r="Q41" s="28" t="s">
        <v>23</v>
      </c>
      <c r="R41" s="28" t="s">
        <v>35</v>
      </c>
      <c r="S41" s="28" t="s">
        <v>23</v>
      </c>
      <c r="T41" s="28" t="s">
        <v>35</v>
      </c>
      <c r="U41" s="28" t="s">
        <v>23</v>
      </c>
      <c r="V41" s="28" t="s">
        <v>35</v>
      </c>
      <c r="W41" s="28" t="s">
        <v>23</v>
      </c>
      <c r="X41" s="28" t="s">
        <v>35</v>
      </c>
      <c r="Y41" s="28" t="s">
        <v>23</v>
      </c>
      <c r="Z41" s="28" t="s">
        <v>35</v>
      </c>
      <c r="AA41" s="2"/>
      <c r="AB41" s="2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1:45" ht="15" customHeight="1">
      <c r="A42" s="1"/>
      <c r="B42" s="2"/>
      <c r="C42" s="27" t="s">
        <v>36</v>
      </c>
      <c r="D42" s="26">
        <f>SUMPRODUCT(--(C10:C37&lt;&gt;""),--(A10:A37="DH"))</f>
        <v>26</v>
      </c>
      <c r="E42" s="29">
        <f>SUMPRODUCT(--(U10:U37="T"),--(A10:A37="DH"))</f>
        <v>26</v>
      </c>
      <c r="F42" s="29">
        <f>ROUND(E42/IF(D42&lt;=0,1,D42),4)*100</f>
        <v>100</v>
      </c>
      <c r="G42" s="29">
        <f>SUMPRODUCT(--(U10:U37="K"),--(A10:A37="DH"))</f>
        <v>0</v>
      </c>
      <c r="H42" s="29">
        <f>ROUND(G42/IF(D42&lt;=0,1,D42),4)*100</f>
        <v>0</v>
      </c>
      <c r="I42" s="29">
        <f>SUMPRODUCT(--(U10:U37="Tb"),--(A10:A37="DH"))</f>
        <v>0</v>
      </c>
      <c r="J42" s="29">
        <f>ROUND(I42/IF(D42&lt;=0,1,D42),4)*100</f>
        <v>0</v>
      </c>
      <c r="K42" s="29">
        <f>SUMPRODUCT(--(U10:U37="Y"),--(A10:A37="DH"))</f>
        <v>0</v>
      </c>
      <c r="L42" s="29">
        <f>ROUND(K42/IF(D42&lt;=0,1,D42),4)*100</f>
        <v>0</v>
      </c>
      <c r="M42" s="29">
        <f>SUMPRODUCT(--(T10:T37="G"),--(A10:A37="DH"))</f>
        <v>15</v>
      </c>
      <c r="N42" s="29">
        <f>ROUND(M42/IF(D42&lt;=0,1,D42),4)*100</f>
        <v>57.69</v>
      </c>
      <c r="O42" s="29">
        <f>SUMPRODUCT(--(T10:T37="K"),--(A10:A37="DH"))</f>
        <v>10</v>
      </c>
      <c r="P42" s="29">
        <f>ROUND(O42/IF(D42&lt;=0,1,D42),4)*100</f>
        <v>38.46</v>
      </c>
      <c r="Q42" s="29">
        <f>SUMPRODUCT(--(T10:T37="Tb"),--(A10:A37="DH"))</f>
        <v>1</v>
      </c>
      <c r="R42" s="29">
        <f>ROUND(Q42/IF(D42&lt;=0,1,D42),4)*100</f>
        <v>3.85</v>
      </c>
      <c r="S42" s="29">
        <f>SUMPRODUCT(--(T10:T37="Y"),--(A10:A37="DH"))</f>
        <v>0</v>
      </c>
      <c r="T42" s="29">
        <f>ROUND(S42/IF(D42&lt;=0,1,D42),4)*100</f>
        <v>0</v>
      </c>
      <c r="U42" s="30">
        <f>SUMPRODUCT(--(T10:T37="Kém"),--(A10:A37="DH"))</f>
        <v>0</v>
      </c>
      <c r="V42" s="29">
        <f>ROUND(U42/IF(D42&lt;=0,1,D42),4)*100</f>
        <v>0</v>
      </c>
      <c r="W42" s="29">
        <f>SUMPRODUCT(--(X10:X37="HSG"),--(A10:A37="DH"))</f>
        <v>15</v>
      </c>
      <c r="X42" s="29">
        <f>ROUND(W42/IF(D42&lt;=0,1,D42),4)*100</f>
        <v>57.69</v>
      </c>
      <c r="Y42" s="29">
        <f>SUMPRODUCT(--(X10:X37="HSTT"),--(A10:A37="DH"))</f>
        <v>10</v>
      </c>
      <c r="Z42" s="29">
        <f>ROUND(Y42/IF(D42&lt;=0,1,D42),4)*100</f>
        <v>38.46</v>
      </c>
      <c r="AA42" s="2"/>
      <c r="AB42" s="2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5" ht="15" customHeight="1">
      <c r="A43" s="1"/>
      <c r="B43" s="2"/>
      <c r="C43" s="27" t="s">
        <v>37</v>
      </c>
      <c r="D43" s="26">
        <f>SUMPRODUCT(--(D10:D37="Nữ"),--(A10:A37="DH"))</f>
        <v>10</v>
      </c>
      <c r="E43" s="29">
        <f>SUMPRODUCT(--(U10:U37="T"),--(D10:D37="Nữ"),--(A10:A37="DH"))</f>
        <v>10</v>
      </c>
      <c r="F43" s="29">
        <f>ROUND(E43/IF(D43&lt;=0,1,D43),4)*100</f>
        <v>100</v>
      </c>
      <c r="G43" s="29">
        <f>SUMPRODUCT(--(U10:U37="K"),--(D10:D37="Nữ"),--(A10:A37="DH"))</f>
        <v>0</v>
      </c>
      <c r="H43" s="29">
        <f>ROUND(G43/IF(D43&lt;=0,1,D43),4)*100</f>
        <v>0</v>
      </c>
      <c r="I43" s="29">
        <f>SUMPRODUCT(--(U10:U37="Tb"),--(D10:D37="Nữ"),--(A10:A37="DH"))</f>
        <v>0</v>
      </c>
      <c r="J43" s="29">
        <f>ROUND(I43/IF(D43&lt;=0,1,D43),4)*100</f>
        <v>0</v>
      </c>
      <c r="K43" s="29">
        <f>SUMPRODUCT(--(U10:U37="Y"),--(D10:D37="Nữ"),--(A10:A37="DH"))</f>
        <v>0</v>
      </c>
      <c r="L43" s="29">
        <f>ROUND(K43/IF(D43&lt;=0,1,D43),4)*100</f>
        <v>0</v>
      </c>
      <c r="M43" s="29">
        <f>SUMPRODUCT(--(T10:T37="G"),--(D10:D37="Nữ"),--(A10:A37="DH"))</f>
        <v>9</v>
      </c>
      <c r="N43" s="29">
        <f>ROUND(M43/IF(D43&lt;=0,1,D43),4)*100</f>
        <v>90</v>
      </c>
      <c r="O43" s="29">
        <f>SUMPRODUCT(--(T10:T37="K"),--(D10:D37="Nữ"),--(A10:A37="DH"))</f>
        <v>1</v>
      </c>
      <c r="P43" s="29">
        <f>ROUND(O43/IF(D43&lt;=0,1,D43),4)*100</f>
        <v>10</v>
      </c>
      <c r="Q43" s="29">
        <f>SUMPRODUCT(--(T10:T37="Tb"),--(D10:D37="Nữ"),--(A10:A37="DH"))</f>
        <v>0</v>
      </c>
      <c r="R43" s="29">
        <f>ROUND(Q43/IF(D43&lt;=0,1,D43),4)*100</f>
        <v>0</v>
      </c>
      <c r="S43" s="29">
        <f>SUMPRODUCT(--(T10:T37="Y"),--(D10:D37="Nữ"),--(A10:A37="DH"))</f>
        <v>0</v>
      </c>
      <c r="T43" s="29">
        <f>ROUND(S43/IF(D43&lt;=0,1,D43),4)*100</f>
        <v>0</v>
      </c>
      <c r="U43" s="30">
        <f>SUMPRODUCT(--(T10:T37="Kém"),--(D10:D37="Nữ"),--(A10:A37="DH"))</f>
        <v>0</v>
      </c>
      <c r="V43" s="29">
        <f>ROUND(U43/IF(D43&lt;=0,1,D43),4)*100</f>
        <v>0</v>
      </c>
      <c r="W43" s="29">
        <f>SUMPRODUCT(--(X10:X37="HSG"),--(D10:D37="Nữ"),--(A10:A37="DH"))</f>
        <v>9</v>
      </c>
      <c r="X43" s="29">
        <f>ROUND(W43/IF(D43&lt;=0,1,D43),4)*100</f>
        <v>90</v>
      </c>
      <c r="Y43" s="29">
        <f>SUMPRODUCT(--(X10:X37="HSTT"),--(D10:D37="Nữ"),--(A10:A37="DH"))</f>
        <v>1</v>
      </c>
      <c r="Z43" s="29">
        <f>ROUND(Y43/IF(D43&lt;=0,1,D43),4)*100</f>
        <v>10</v>
      </c>
      <c r="AA43" s="2"/>
      <c r="AB43" s="2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5" ht="15" customHeight="1">
      <c r="A44" s="1"/>
      <c r="B44" s="2"/>
      <c r="C44" s="27" t="s">
        <v>38</v>
      </c>
      <c r="D44" s="26">
        <f>SUMPRODUCT(--(E10:E37&lt;&gt;""),--(E10:E37&lt;&gt;"Kinh"),--(E10:E37&lt;&gt;"Người nước ngoài"),--(A10:A37="DH"))</f>
        <v>0</v>
      </c>
      <c r="E44" s="29">
        <f>SUMPRODUCT(--(U10:U37="T"),--(E10:E37&lt;&gt;""),--(E10:E37&lt;&gt;"Kinh"),--(E10:E37&lt;&gt;"Người nước ngoài"),--(A10:A37="DH"))</f>
        <v>0</v>
      </c>
      <c r="F44" s="29">
        <f>ROUND(E44/IF(D44&lt;=0,1,D44),4)*100</f>
        <v>0</v>
      </c>
      <c r="G44" s="29">
        <f>SUMPRODUCT(--(U10:U37="K"),--(E10:E37&lt;&gt;""),--(E10:E37&lt;&gt;"Kinh"),--(E10:E37&lt;&gt;"Người nước ngoài"),--(A10:A37="DH"))</f>
        <v>0</v>
      </c>
      <c r="H44" s="29">
        <f>ROUND(G44/IF(D44&lt;=0,1,D44),4)*100</f>
        <v>0</v>
      </c>
      <c r="I44" s="29">
        <f>SUMPRODUCT(--(U10:U37="Tb"),--(E10:E37&lt;&gt;""),--(E10:E37&lt;&gt;"Kinh"),--(E10:E37&lt;&gt;"Người nước ngoài"),--(A10:A37="DH"))</f>
        <v>0</v>
      </c>
      <c r="J44" s="29">
        <f>ROUND(I44/IF(D44&lt;=0,1,D44),4)*100</f>
        <v>0</v>
      </c>
      <c r="K44" s="29">
        <f>SUMPRODUCT(--(U10:U37="Y"),--(E10:E37&lt;&gt;""),--(E10:E37&lt;&gt;"Kinh"),--(E10:E37&lt;&gt;"Người nước ngoài"),--(A10:A37="DH"))</f>
        <v>0</v>
      </c>
      <c r="L44" s="29">
        <f>ROUND(K44/IF(D44&lt;=0,1,D44),4)*100</f>
        <v>0</v>
      </c>
      <c r="M44" s="29">
        <f>SUMPRODUCT(--(T10:T37="G"),--(E10:E37&lt;&gt;""),--(E10:E37&lt;&gt;"Kinh"),--(E10:E37&lt;&gt;"Người nước ngoài"),--(A10:A37="DH"))</f>
        <v>0</v>
      </c>
      <c r="N44" s="29">
        <f>ROUND(M44/IF(D44&lt;=0,1,D44),4)*100</f>
        <v>0</v>
      </c>
      <c r="O44" s="29">
        <f>SUMPRODUCT(--(T10:T37="K"),--(E10:E37&lt;&gt;""),--(E10:E37&lt;&gt;"Kinh"),--(E10:E37&lt;&gt;"Người nước ngoài"),--(A10:A37="DH"))</f>
        <v>0</v>
      </c>
      <c r="P44" s="29">
        <f>ROUND(O44/IF(D44&lt;=0,1,D44),4)*100</f>
        <v>0</v>
      </c>
      <c r="Q44" s="29">
        <f>SUMPRODUCT(--(T10:T37="Tb"),--(E10:E37&lt;&gt;""),--(E10:E37&lt;&gt;"Kinh"),--(E10:E37&lt;&gt;"Người nước ngoài"),--(A10:A37="DH"))</f>
        <v>0</v>
      </c>
      <c r="R44" s="29">
        <f>ROUND(Q44/IF(D44&lt;=0,1,D44),4)*100</f>
        <v>0</v>
      </c>
      <c r="S44" s="29">
        <f>SUMPRODUCT(--(T10:T37="Y"),--(E10:E37&lt;&gt;""),--(E10:E37&lt;&gt;"Kinh"),--(E10:E37&lt;&gt;"Người nước ngoài"),--(A10:A37="DH"))</f>
        <v>0</v>
      </c>
      <c r="T44" s="29">
        <f>ROUND(S44/IF(D44&lt;=0,1,D44),4)*100</f>
        <v>0</v>
      </c>
      <c r="U44" s="30">
        <f>SUMPRODUCT(--(T10:T37="Kém"),--(E10:E37&lt;&gt;""),--(E10:E37&lt;&gt;"Kinh"),--(E10:E37&lt;&gt;"Người nước ngoài"),--(A10:A37="DH"))</f>
        <v>0</v>
      </c>
      <c r="V44" s="29">
        <f>ROUND(U44/IF(D44&lt;=0,1,D44),4)*100</f>
        <v>0</v>
      </c>
      <c r="W44" s="29">
        <f>SUMPRODUCT(--(X10:X37="HSG"),--(E10:E37&lt;&gt;""),--(E10:E37&lt;&gt;"Kinh"),--(E10:E37&lt;&gt;"Người nước ngoài"),--(A10:A37="DH"))</f>
        <v>0</v>
      </c>
      <c r="X44" s="29">
        <f>ROUND(W44/IF(D44&lt;=0,1,D44),4)*100</f>
        <v>0</v>
      </c>
      <c r="Y44" s="29">
        <f>SUMPRODUCT(--(X10:X37="HSTT"),--(E10:E37&lt;&gt;""),--(E10:E37&lt;&gt;"Kinh"),--(E10:E37&lt;&gt;"Người nước ngoài"),--(A10:A37="DH"))</f>
        <v>0</v>
      </c>
      <c r="Z44" s="29">
        <f>ROUND(Y44/IF(D44&lt;=0,1,D44),4)*100</f>
        <v>0</v>
      </c>
      <c r="AA44" s="2"/>
      <c r="AB44" s="2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5" ht="15" customHeight="1">
      <c r="A45" s="1"/>
      <c r="B45" s="2"/>
      <c r="C45" s="27" t="s">
        <v>39</v>
      </c>
      <c r="D45" s="26">
        <f>SUMPRODUCT(--(D10:D37="Nữ"),--(E10:E37&lt;&gt;""),--(E10:E37&lt;&gt;"Kinh"),--(E10:E37&lt;&gt;"Người nước ngoài"),--(A10:A37="DH"))</f>
        <v>0</v>
      </c>
      <c r="E45" s="29">
        <f>SUMPRODUCT(--(U10:U37="T"),--(D10:D37="Nữ"),--(E10:E37&lt;&gt;""),--(E10:E37&lt;&gt;"Kinh"),--(E10:E37&lt;&gt;"Người nước ngoài"),--(A10:A37="DH"))</f>
        <v>0</v>
      </c>
      <c r="F45" s="29">
        <f>ROUND(E45/IF(D45&lt;=0,1,D45),4)*100</f>
        <v>0</v>
      </c>
      <c r="G45" s="29">
        <f>SUMPRODUCT(--(U10:U37="K"),--(D10:D37="Nữ"),--(E10:E37&lt;&gt;""),--(E10:E37&lt;&gt;"Kinh"),--(E10:E37&lt;&gt;"Người nước ngoài"),--(A10:A37="DH"))</f>
        <v>0</v>
      </c>
      <c r="H45" s="29">
        <f>ROUND(G45/IF(D45&lt;=0,1,D45),4)*100</f>
        <v>0</v>
      </c>
      <c r="I45" s="29">
        <f>SUMPRODUCT(--(U10:U37="Tb"),--(D10:D37="Nữ"),--(E10:E37&lt;&gt;""),--(E10:E37&lt;&gt;"Kinh"),--(E10:E37&lt;&gt;"Người nước ngoài"),--(A10:A37="DH"))</f>
        <v>0</v>
      </c>
      <c r="J45" s="29">
        <f>ROUND(I45/IF(D45&lt;=0,1,D45),4)*100</f>
        <v>0</v>
      </c>
      <c r="K45" s="29">
        <f>SUMPRODUCT(--(U10:U37="Y"),--(D10:D37="Nữ"),--(E10:E37&lt;&gt;""),--(E10:E37&lt;&gt;"Kinh"),--(E10:E37&lt;&gt;"Người nước ngoài"),--(A10:A37="DH"))</f>
        <v>0</v>
      </c>
      <c r="L45" s="29">
        <f>ROUND(K45/IF(D45&lt;=0,1,D45),4)*100</f>
        <v>0</v>
      </c>
      <c r="M45" s="29">
        <f>SUMPRODUCT(--(T10:T37="G"),--(D10:D37="Nữ"),--(E10:E37&lt;&gt;""),--(E10:E37&lt;&gt;"Kinh"),--(E10:E37&lt;&gt;"Người nước ngoài"),--(A10:A37="DH"))</f>
        <v>0</v>
      </c>
      <c r="N45" s="29">
        <f>ROUND(M45/IF(D45&lt;=0,1,D45),4)*100</f>
        <v>0</v>
      </c>
      <c r="O45" s="29">
        <f>SUMPRODUCT(--(T10:T37="K"),--(D10:D37="Nữ"),--(E10:E37&lt;&gt;""),--(E10:E37&lt;&gt;"Kinh"),--(E10:E37&lt;&gt;"Người nước ngoài"),--(A10:A37="DH"))</f>
        <v>0</v>
      </c>
      <c r="P45" s="29">
        <f>ROUND(O45/IF(D45&lt;=0,1,D45),4)*100</f>
        <v>0</v>
      </c>
      <c r="Q45" s="29">
        <f>SUMPRODUCT(--(T10:T37="Tb"),--(D10:D37="Nữ"),--(E10:E37&lt;&gt;""),--(E10:E37&lt;&gt;"Kinh"),--(E10:E37&lt;&gt;"Người nước ngoài"),--(A10:A37="DH"))</f>
        <v>0</v>
      </c>
      <c r="R45" s="29">
        <f>ROUND(Q45/IF(D45&lt;=0,1,D45),4)*100</f>
        <v>0</v>
      </c>
      <c r="S45" s="29">
        <f>SUMPRODUCT(--(T10:T37="Y"),--(D10:D37="Nữ"),--(E10:E37&lt;&gt;""),--(E10:E37&lt;&gt;"Kinh"),--(E10:E37&lt;&gt;"Người nước ngoài"),--(A10:A37="DH"))</f>
        <v>0</v>
      </c>
      <c r="T45" s="29">
        <f>ROUND(S45/IF(D45&lt;=0,1,D45),4)*100</f>
        <v>0</v>
      </c>
      <c r="U45" s="30">
        <f>SUMPRODUCT(--(T10:T37="Kém"),--(D10:D37="Nữ"),--(E10:E37&lt;&gt;""),--(E10:E37&lt;&gt;"Kinh"),--(E10:E37&lt;&gt;"Người nước ngoài"),--(A10:A37="DH"))</f>
        <v>0</v>
      </c>
      <c r="V45" s="29">
        <f>ROUND(U45/IF(D45&lt;=0,1,D45),4)*100</f>
        <v>0</v>
      </c>
      <c r="W45" s="29">
        <f>SUMPRODUCT(--(X10:X37="HSG"),--(D10:D37="Nữ"),--(E10:E37&lt;&gt;""),--(E10:E37&lt;&gt;"Kinh"),--(E10:E37&lt;&gt;"Người nước ngoài"),--(A10:A37="DH"))</f>
        <v>0</v>
      </c>
      <c r="X45" s="29">
        <f>ROUND(W45/IF(D45&lt;=0,1,D45),4)*100</f>
        <v>0</v>
      </c>
      <c r="Y45" s="29">
        <f>SUMPRODUCT(--(X10:X37="HSTT"),--(D10:D37="Nữ"),--(E10:E37&lt;&gt;""),--(E10:E37&lt;&gt;"Kinh"),--(E10:E37&lt;&gt;"Người nước ngoài"),--(A10:A37="DH"))</f>
        <v>0</v>
      </c>
      <c r="Z45" s="29">
        <f>ROUND(Y45/IF(D45&lt;=0,1,D45),4)*100</f>
        <v>0</v>
      </c>
      <c r="AA45" s="2"/>
      <c r="AB45" s="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</row>
    <row r="46" spans="1:45" ht="15" customHeight="1">
      <c r="A46" s="1"/>
      <c r="B46" s="2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</row>
    <row r="47" spans="1:45" ht="15" customHeight="1">
      <c r="A47" s="1"/>
      <c r="B47" s="2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49" t="s">
        <v>131</v>
      </c>
      <c r="S47" s="49"/>
      <c r="T47" s="49"/>
      <c r="U47" s="49"/>
      <c r="V47" s="49"/>
      <c r="W47" s="49"/>
      <c r="X47" s="49"/>
      <c r="Y47" s="49"/>
      <c r="Z47" s="2"/>
      <c r="AA47" s="2"/>
      <c r="AB47" s="2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</row>
    <row r="48" spans="1:45" ht="15" customHeight="1">
      <c r="A48" s="1"/>
      <c r="B48" s="2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</row>
    <row r="49" spans="1:45" ht="15" customHeight="1">
      <c r="A49" s="1"/>
      <c r="B49" s="2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</row>
    <row r="50" spans="1:45" ht="15" customHeight="1">
      <c r="A50" s="1"/>
      <c r="B50" s="2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</row>
    <row r="51" spans="1:45" ht="15" customHeight="1">
      <c r="A51" s="1"/>
      <c r="B51" s="2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3" t="s">
        <v>129</v>
      </c>
      <c r="S51" s="63"/>
      <c r="T51" s="63"/>
      <c r="U51" s="63"/>
      <c r="V51" s="63"/>
      <c r="W51" s="63"/>
      <c r="X51" s="63"/>
      <c r="Y51" s="63"/>
      <c r="Z51" s="2"/>
      <c r="AA51" s="2"/>
      <c r="AB51" s="2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</row>
    <row r="52" spans="1:45" ht="15" customHeight="1">
      <c r="A52" s="1"/>
      <c r="B52" s="2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</row>
    <row r="53" spans="1:45" ht="15" customHeight="1">
      <c r="A53" s="1"/>
      <c r="B53" s="2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</row>
    <row r="54" spans="1:45" ht="15" customHeight="1">
      <c r="A54" s="1"/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ht="15" customHeight="1">
      <c r="A55" s="1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</row>
    <row r="56" spans="1:45" ht="15" customHeight="1">
      <c r="A56" s="1"/>
      <c r="B56" s="2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</row>
    <row r="57" spans="1:45" ht="15" customHeight="1">
      <c r="A57" s="1"/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</row>
    <row r="58" spans="1:45" ht="15" customHeight="1">
      <c r="A58" s="1"/>
      <c r="B58" s="2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</row>
    <row r="59" spans="1:45" ht="15" customHeight="1">
      <c r="A59" s="1"/>
      <c r="B59" s="2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</row>
    <row r="60" spans="1:45" ht="15" customHeight="1">
      <c r="A60" s="1"/>
      <c r="B60" s="2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1:45" ht="15" customHeight="1">
      <c r="A61" s="1"/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</row>
    <row r="62" spans="1:45" ht="15" customHeight="1">
      <c r="A62" s="1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</row>
    <row r="63" spans="1:45" ht="15" customHeight="1">
      <c r="A63" s="1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</row>
    <row r="64" spans="1:45" ht="15" customHeight="1">
      <c r="A64" s="1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</row>
    <row r="65" spans="1:45" ht="15" customHeight="1">
      <c r="A65" s="1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</row>
    <row r="66" spans="1:45" ht="15" customHeight="1">
      <c r="A66" s="1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</row>
    <row r="67" spans="1:45" ht="15" customHeight="1">
      <c r="A67" s="1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</row>
    <row r="68" spans="1:45" ht="15" customHeight="1">
      <c r="A68" s="1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1:45" ht="15" customHeight="1">
      <c r="A69" s="1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</row>
    <row r="70" spans="1:45" ht="15" customHeight="1">
      <c r="A70" s="1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</row>
    <row r="71" spans="1:45" ht="15" customHeight="1">
      <c r="A71" s="1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</row>
    <row r="72" spans="1:45" ht="15" customHeight="1">
      <c r="A72" s="1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</row>
    <row r="73" spans="1:45" ht="15" customHeight="1">
      <c r="A73" s="1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</row>
    <row r="74" spans="1:45" ht="15" customHeight="1">
      <c r="A74" s="1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</row>
    <row r="75" spans="1:45" ht="15" customHeight="1">
      <c r="A75" s="1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45" ht="15" customHeight="1">
      <c r="A76" s="1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</row>
    <row r="77" spans="1:45" ht="15" customHeight="1">
      <c r="A77" s="1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5" customHeight="1">
      <c r="A78" s="1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5" customHeight="1">
      <c r="A79" s="1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5" customHeight="1">
      <c r="A80" s="1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45" ht="15" customHeight="1">
      <c r="A81" s="1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45" ht="15" customHeight="1">
      <c r="A82" s="1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45" ht="15" customHeight="1">
      <c r="A83" s="1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45" ht="15" customHeight="1">
      <c r="A84" s="1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45" ht="15" customHeight="1">
      <c r="A85" s="1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1:45" ht="15" customHeight="1">
      <c r="A86" s="1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</row>
    <row r="87" spans="1:45" ht="15" customHeight="1">
      <c r="A87" s="1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5" customHeight="1">
      <c r="A88" s="1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1:45" ht="15" customHeight="1">
      <c r="A89" s="1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45" ht="15" customHeight="1">
      <c r="A90" s="1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</row>
    <row r="91" spans="1:45" ht="15" customHeight="1">
      <c r="A91" s="1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</row>
    <row r="92" spans="1:45" ht="15" customHeight="1">
      <c r="A92" s="1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</row>
    <row r="93" spans="1:45" ht="15" customHeight="1">
      <c r="A93" s="1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</row>
    <row r="94" spans="1:45" ht="15" customHeight="1">
      <c r="A94" s="1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1:45" ht="15" customHeight="1">
      <c r="A95" s="1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</row>
    <row r="96" spans="1:45" ht="15" customHeight="1">
      <c r="A96" s="1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</row>
    <row r="97" spans="1:45" ht="15" customHeight="1">
      <c r="A97" s="1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</row>
    <row r="98" spans="1:45" ht="15" customHeight="1">
      <c r="A98" s="1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</row>
    <row r="99" spans="1:45" ht="15" customHeight="1">
      <c r="A99" s="1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</row>
    <row r="100" spans="1:45" ht="15" customHeight="1">
      <c r="A100" s="1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</row>
    <row r="101" spans="1:45" ht="15" customHeight="1">
      <c r="A101" s="1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</row>
    <row r="102" spans="1:45" ht="15" customHeight="1">
      <c r="A102" s="1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</row>
    <row r="103" spans="1:45" ht="15" customHeight="1">
      <c r="A103" s="1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</row>
    <row r="104" spans="1:45" ht="15" customHeight="1">
      <c r="A104" s="1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</row>
    <row r="105" spans="1:45" ht="15" customHeight="1">
      <c r="A105" s="1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</row>
    <row r="106" spans="1:45" ht="15" customHeight="1">
      <c r="A106" s="1"/>
      <c r="B106" s="2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</row>
    <row r="107" spans="1:45" ht="15" customHeight="1">
      <c r="A107" s="1"/>
      <c r="B107" s="2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</row>
    <row r="108" spans="1:45" ht="15" customHeight="1">
      <c r="A108" s="1"/>
      <c r="B108" s="2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</row>
    <row r="109" spans="1:45" ht="15" customHeight="1">
      <c r="A109" s="1"/>
      <c r="B109" s="2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</row>
    <row r="110" spans="1:45" ht="15" customHeight="1">
      <c r="A110" s="1"/>
      <c r="B110" s="2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</row>
    <row r="111" spans="1:45" ht="15" customHeight="1">
      <c r="A111" s="1"/>
      <c r="B111" s="2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</row>
    <row r="112" spans="1:45" ht="15" customHeight="1">
      <c r="A112" s="1"/>
      <c r="B112" s="2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</row>
    <row r="113" spans="1:45" ht="15" customHeight="1">
      <c r="A113" s="1"/>
      <c r="B113" s="2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</row>
    <row r="114" spans="1:45" ht="15" customHeight="1">
      <c r="A114" s="1"/>
      <c r="B114" s="2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</row>
    <row r="115" spans="1:45" ht="15" customHeight="1">
      <c r="A115" s="1"/>
      <c r="B115" s="2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</row>
    <row r="116" spans="1:45" ht="15" customHeight="1">
      <c r="A116" s="1"/>
      <c r="B116" s="2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</row>
    <row r="117" spans="1:45" ht="15" customHeight="1">
      <c r="A117" s="1"/>
      <c r="B117" s="2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</row>
    <row r="118" spans="1:45" ht="15" customHeight="1">
      <c r="A118" s="1"/>
      <c r="B118" s="2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</row>
    <row r="119" spans="1:45" ht="15" customHeight="1">
      <c r="A119" s="1"/>
      <c r="B119" s="2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</row>
    <row r="120" spans="1:45" ht="15" customHeight="1">
      <c r="A120" s="1"/>
      <c r="B120" s="2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</row>
    <row r="121" spans="1:45" ht="15" customHeight="1">
      <c r="A121" s="1"/>
      <c r="B121" s="2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</row>
    <row r="122" spans="1:45" ht="15" customHeight="1">
      <c r="A122" s="1"/>
      <c r="B122" s="2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</row>
    <row r="123" spans="1:45" ht="15" customHeight="1">
      <c r="A123" s="1"/>
      <c r="B123" s="2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</row>
    <row r="124" spans="1:45" ht="15" customHeight="1">
      <c r="A124" s="1"/>
      <c r="B124" s="2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</row>
    <row r="125" spans="1:45" ht="15" customHeight="1">
      <c r="A125" s="1"/>
      <c r="B125" s="2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</row>
    <row r="126" spans="1:45" ht="15" customHeight="1">
      <c r="A126" s="1"/>
      <c r="B126" s="2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</row>
    <row r="127" spans="1:45" ht="15" customHeight="1">
      <c r="A127" s="1"/>
      <c r="B127" s="2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</row>
    <row r="128" spans="1:45" ht="15" customHeight="1">
      <c r="A128" s="1"/>
      <c r="B128" s="2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</row>
    <row r="129" spans="1:45" ht="15" customHeight="1">
      <c r="A129" s="1"/>
      <c r="B129" s="2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</row>
    <row r="130" spans="1:45" ht="15" customHeight="1">
      <c r="A130" s="1"/>
      <c r="B130" s="2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</row>
    <row r="131" spans="1:45" ht="15" customHeight="1">
      <c r="A131" s="1"/>
      <c r="B131" s="2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</row>
    <row r="132" spans="1:45" ht="15" customHeight="1">
      <c r="A132" s="1"/>
      <c r="B132" s="2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</row>
    <row r="133" spans="1:45" ht="15" customHeight="1">
      <c r="A133" s="1"/>
      <c r="B133" s="2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</row>
    <row r="134" spans="1:45" ht="15" customHeight="1">
      <c r="A134" s="1"/>
      <c r="B134" s="2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</row>
    <row r="135" spans="1:45" ht="15" customHeight="1">
      <c r="A135" s="1"/>
      <c r="B135" s="2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</row>
    <row r="136" spans="1:45" ht="15" customHeight="1">
      <c r="A136" s="1"/>
      <c r="B136" s="2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</row>
    <row r="137" spans="1:45" ht="15" customHeight="1">
      <c r="A137" s="1"/>
      <c r="B137" s="2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</row>
    <row r="138" spans="1:45" ht="15" customHeight="1">
      <c r="A138" s="1"/>
      <c r="B138" s="2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</row>
    <row r="139" spans="1:45" ht="15" customHeight="1">
      <c r="A139" s="1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</row>
    <row r="140" spans="1:45" ht="15" customHeight="1">
      <c r="A140" s="1"/>
      <c r="B140" s="2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</row>
    <row r="141" spans="1:45" ht="15" customHeight="1">
      <c r="A141" s="1"/>
      <c r="B141" s="2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</row>
    <row r="142" spans="1:45" ht="15" customHeight="1">
      <c r="A142" s="1"/>
      <c r="B142" s="2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</row>
    <row r="143" spans="1:45" ht="15" customHeight="1">
      <c r="A143" s="1"/>
      <c r="B143" s="2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</row>
    <row r="144" spans="1:45" ht="15" customHeight="1">
      <c r="A144" s="1"/>
      <c r="B144" s="2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</row>
    <row r="145" spans="1:45" ht="15" customHeight="1">
      <c r="A145" s="1"/>
      <c r="B145" s="2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</row>
    <row r="146" spans="1:45" ht="15" customHeight="1">
      <c r="A146" s="1"/>
      <c r="B146" s="2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</row>
    <row r="147" spans="1:45" ht="15" customHeight="1">
      <c r="A147" s="1"/>
      <c r="B147" s="2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</row>
    <row r="148" spans="1:45" ht="15" customHeight="1">
      <c r="A148" s="1"/>
      <c r="B148" s="2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</row>
    <row r="149" spans="1:45" ht="15" customHeight="1">
      <c r="A149" s="1"/>
      <c r="B149" s="2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</row>
    <row r="150" spans="1:45" ht="15" customHeight="1">
      <c r="A150" s="1"/>
      <c r="B150" s="2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</row>
    <row r="151" spans="1:45" ht="15" customHeight="1">
      <c r="A151" s="1"/>
      <c r="B151" s="2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</row>
    <row r="152" spans="1:45" ht="15" customHeight="1">
      <c r="A152" s="1"/>
      <c r="B152" s="2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</row>
    <row r="153" spans="1:45" ht="15" customHeight="1">
      <c r="A153" s="1"/>
      <c r="B153" s="2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</row>
    <row r="154" spans="1:45" ht="15" customHeight="1">
      <c r="A154" s="1"/>
      <c r="B154" s="2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</row>
    <row r="155" spans="1:45" ht="15" customHeight="1">
      <c r="A155" s="1"/>
      <c r="B155" s="2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</row>
    <row r="156" spans="1:45" ht="15" customHeight="1">
      <c r="A156" s="1"/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</row>
    <row r="157" spans="1:45" ht="15" customHeight="1">
      <c r="A157" s="1"/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</row>
    <row r="158" spans="1:45" ht="15" customHeight="1">
      <c r="A158" s="1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</row>
    <row r="159" spans="1:45" ht="15" customHeight="1">
      <c r="A159" s="1"/>
      <c r="B159" s="20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</row>
    <row r="160" spans="1:45" ht="15" customHeight="1">
      <c r="A160" s="1"/>
      <c r="B160" s="2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</row>
    <row r="161" spans="1:45" ht="15" customHeight="1">
      <c r="A161" s="1"/>
      <c r="B161" s="2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</row>
    <row r="162" spans="1:45" ht="15" customHeight="1">
      <c r="A162" s="1"/>
      <c r="B162" s="2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</row>
    <row r="163" spans="1:45" ht="15" customHeight="1">
      <c r="A163" s="1"/>
      <c r="B163" s="2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</row>
    <row r="164" spans="1:45" ht="15" customHeight="1">
      <c r="A164" s="1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</row>
    <row r="165" spans="1:45" ht="15" customHeight="1">
      <c r="A165" s="1"/>
      <c r="B165" s="2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</row>
    <row r="166" spans="1:45" ht="15" customHeight="1">
      <c r="A166" s="1"/>
      <c r="B166" s="2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</row>
    <row r="167" spans="1:45" ht="15" customHeight="1">
      <c r="A167" s="1"/>
      <c r="B167" s="2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</row>
    <row r="168" spans="1:45" ht="15" customHeight="1">
      <c r="A168" s="1"/>
      <c r="B168" s="2"/>
      <c r="C168" s="3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</row>
    <row r="169" spans="1:45" ht="15" customHeight="1">
      <c r="A169" s="1"/>
      <c r="B169" s="2"/>
      <c r="C169" s="3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</row>
    <row r="170" spans="1:45" ht="15" customHeight="1">
      <c r="A170" s="1"/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</row>
    <row r="171" spans="1:45" ht="15" customHeight="1">
      <c r="A171" s="1"/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</row>
    <row r="172" spans="1:45" ht="15" customHeight="1">
      <c r="A172" s="1"/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</row>
    <row r="173" spans="1:45" ht="15" customHeight="1">
      <c r="A173" s="1"/>
      <c r="B173" s="2"/>
      <c r="C173" s="3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</row>
    <row r="174" spans="1:45" ht="15" customHeight="1">
      <c r="A174" s="1"/>
      <c r="B174" s="2"/>
      <c r="C174" s="3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</row>
    <row r="175" spans="1:45" ht="15" customHeight="1">
      <c r="A175" s="1"/>
      <c r="B175" s="2"/>
      <c r="C175" s="3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</row>
    <row r="176" spans="1:45" ht="15" customHeight="1">
      <c r="A176" s="1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</row>
    <row r="177" spans="1:45" ht="15" customHeight="1">
      <c r="A177" s="1"/>
      <c r="B177" s="2"/>
      <c r="C177" s="3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</row>
    <row r="178" spans="1:45" ht="15" customHeight="1">
      <c r="A178" s="1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</row>
    <row r="179" spans="1:45" ht="15" customHeight="1">
      <c r="A179" s="1"/>
      <c r="B179" s="2"/>
      <c r="C179" s="3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</row>
    <row r="180" spans="1:45" ht="15" customHeight="1">
      <c r="A180" s="1"/>
      <c r="B180" s="2"/>
      <c r="C180" s="3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</row>
    <row r="181" spans="1:45" ht="15" customHeight="1">
      <c r="A181" s="1"/>
      <c r="B181" s="2"/>
      <c r="C181" s="3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</row>
    <row r="182" spans="1:45" ht="15" customHeight="1">
      <c r="A182" s="1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</row>
    <row r="183" spans="1:45" ht="15" customHeight="1">
      <c r="A183" s="1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</row>
    <row r="184" spans="1:45" ht="15" customHeight="1">
      <c r="A184" s="1"/>
      <c r="B184" s="2"/>
      <c r="C184" s="3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</row>
    <row r="185" spans="1:45" ht="15" customHeight="1">
      <c r="A185" s="1"/>
      <c r="B185" s="2"/>
      <c r="C185" s="3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</row>
    <row r="186" spans="1:45" ht="15" customHeight="1">
      <c r="A186" s="1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</row>
    <row r="187" spans="1:45" ht="15" customHeight="1">
      <c r="A187" s="1"/>
      <c r="B187" s="2"/>
      <c r="C187" s="3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</row>
    <row r="188" spans="1:45" ht="15" customHeight="1">
      <c r="A188" s="1"/>
      <c r="B188" s="2"/>
      <c r="C188" s="3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</row>
    <row r="189" spans="1:45" ht="15" customHeight="1">
      <c r="A189" s="1"/>
      <c r="B189" s="2"/>
      <c r="C189" s="3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</row>
    <row r="190" spans="1:45" ht="15" customHeight="1">
      <c r="A190" s="1"/>
      <c r="B190" s="2"/>
      <c r="C190" s="3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</row>
    <row r="191" spans="1:45" ht="15" customHeight="1">
      <c r="A191" s="1"/>
      <c r="B191" s="2"/>
      <c r="C191" s="3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</row>
    <row r="192" spans="1:45" ht="15" customHeight="1">
      <c r="A192" s="1"/>
      <c r="B192" s="2"/>
      <c r="C192" s="3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</row>
    <row r="193" spans="1:45" ht="15" customHeight="1">
      <c r="A193" s="1"/>
      <c r="B193" s="2"/>
      <c r="C193" s="3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</row>
    <row r="194" spans="1:45" ht="15" customHeight="1">
      <c r="A194" s="1"/>
      <c r="B194" s="2"/>
      <c r="C194" s="3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</row>
    <row r="195" spans="1:45" ht="15" customHeight="1">
      <c r="A195" s="1"/>
      <c r="B195" s="2"/>
      <c r="C195" s="3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</row>
    <row r="196" spans="1:45" ht="15" customHeight="1">
      <c r="A196" s="1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</row>
    <row r="197" spans="1:45" ht="15" customHeight="1">
      <c r="A197" s="1"/>
      <c r="B197" s="2"/>
      <c r="C197" s="3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</row>
    <row r="198" spans="1:45" ht="15" customHeight="1">
      <c r="A198" s="1"/>
      <c r="B198" s="2"/>
      <c r="C198" s="3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</row>
    <row r="199" spans="1:45" ht="15" customHeight="1">
      <c r="A199" s="1"/>
      <c r="B199" s="2"/>
      <c r="C199" s="3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</row>
    <row r="200" spans="1:45" ht="15" customHeight="1">
      <c r="A200" s="1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</row>
    <row r="201" spans="1:45" ht="15" customHeight="1">
      <c r="A201" s="1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</row>
    <row r="202" spans="1:45" ht="15" customHeight="1">
      <c r="A202" s="1"/>
      <c r="B202" s="2"/>
      <c r="C202" s="3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</row>
    <row r="203" spans="1:45" ht="15" customHeight="1">
      <c r="A203" s="1"/>
      <c r="B203" s="2"/>
      <c r="C203" s="3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</row>
    <row r="204" spans="1:45" ht="15" customHeight="1">
      <c r="A204" s="1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</row>
    <row r="205" spans="1:45" ht="15" customHeight="1">
      <c r="A205" s="1"/>
      <c r="B205" s="2"/>
      <c r="C205" s="3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</row>
    <row r="206" spans="1:45" ht="15" customHeight="1">
      <c r="A206" s="1"/>
      <c r="B206" s="2"/>
      <c r="C206" s="3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</row>
    <row r="207" spans="1:45" ht="15" customHeight="1">
      <c r="A207" s="1"/>
      <c r="B207" s="2"/>
      <c r="C207" s="3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</row>
    <row r="208" spans="1:45" ht="15" customHeight="1">
      <c r="A208" s="1"/>
      <c r="B208" s="2"/>
      <c r="C208" s="3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</row>
    <row r="209" spans="1:45" ht="15" customHeight="1">
      <c r="A209" s="1"/>
      <c r="B209" s="2"/>
      <c r="C209" s="3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</row>
    <row r="210" spans="1:45" ht="15" customHeight="1">
      <c r="A210" s="1"/>
      <c r="B210" s="2"/>
      <c r="C210" s="3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</row>
    <row r="211" spans="1:45" ht="15" customHeight="1">
      <c r="A211" s="1"/>
      <c r="B211" s="2"/>
      <c r="C211" s="3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</row>
    <row r="212" spans="1:45" ht="15" customHeight="1">
      <c r="A212" s="1"/>
      <c r="B212" s="2"/>
      <c r="C212" s="3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</row>
    <row r="213" spans="1:45" ht="15" customHeight="1">
      <c r="A213" s="1"/>
      <c r="B213" s="2"/>
      <c r="C213" s="3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</row>
    <row r="214" spans="1:45" ht="15" customHeight="1">
      <c r="A214" s="1"/>
      <c r="B214" s="2"/>
      <c r="C214" s="3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</row>
    <row r="215" spans="1:45" ht="15" customHeight="1">
      <c r="A215" s="1"/>
      <c r="B215" s="2"/>
      <c r="C215" s="3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</row>
    <row r="216" spans="1:45" ht="15" customHeight="1">
      <c r="A216" s="1"/>
      <c r="B216" s="2"/>
      <c r="C216" s="3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</row>
    <row r="217" spans="1:45" ht="15" customHeight="1">
      <c r="A217" s="1"/>
      <c r="B217" s="2"/>
      <c r="C217" s="3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</row>
    <row r="218" spans="1:45" ht="15" customHeight="1">
      <c r="A218" s="1"/>
      <c r="B218" s="2"/>
      <c r="C218" s="3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</row>
    <row r="219" spans="1:45" ht="15" customHeight="1">
      <c r="A219" s="1"/>
      <c r="B219" s="2"/>
      <c r="C219" s="3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</row>
    <row r="220" spans="1:45" ht="15" customHeight="1">
      <c r="A220" s="1"/>
      <c r="B220" s="2"/>
      <c r="C220" s="3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</row>
    <row r="221" spans="1:45" ht="15" customHeight="1">
      <c r="A221" s="1"/>
      <c r="B221" s="2"/>
      <c r="C221" s="3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</row>
    <row r="222" spans="1:45" ht="15" customHeight="1">
      <c r="A222" s="1"/>
      <c r="B222" s="2"/>
      <c r="C222" s="3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</row>
    <row r="223" spans="1:45" ht="15" customHeight="1">
      <c r="A223" s="1"/>
      <c r="B223" s="2"/>
      <c r="C223" s="3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</row>
    <row r="224" spans="1:45" ht="15" customHeight="1">
      <c r="A224" s="1"/>
      <c r="B224" s="2"/>
      <c r="C224" s="3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</row>
    <row r="225" spans="1:45" ht="15" customHeight="1">
      <c r="A225" s="1"/>
      <c r="B225" s="2"/>
      <c r="C225" s="3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</row>
    <row r="226" spans="1:45" ht="15" customHeight="1">
      <c r="A226" s="1"/>
      <c r="B226" s="2"/>
      <c r="C226" s="3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</row>
    <row r="227" spans="1:45" ht="15" customHeight="1">
      <c r="A227" s="1"/>
      <c r="B227" s="2"/>
      <c r="C227" s="3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</row>
    <row r="228" spans="1:45" ht="15" customHeight="1">
      <c r="A228" s="1"/>
      <c r="B228" s="2"/>
      <c r="C228" s="3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</row>
    <row r="229" spans="1:45" ht="15" customHeight="1">
      <c r="A229" s="1"/>
      <c r="B229" s="2"/>
      <c r="C229" s="3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</row>
    <row r="230" spans="1:45" ht="15" customHeight="1">
      <c r="A230" s="1"/>
      <c r="B230" s="2"/>
      <c r="C230" s="3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</row>
    <row r="231" spans="1:45" ht="15" customHeight="1">
      <c r="A231" s="1"/>
      <c r="B231" s="2"/>
      <c r="C231" s="3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</row>
    <row r="232" spans="1:45" ht="15" customHeight="1">
      <c r="A232" s="1"/>
      <c r="B232" s="2"/>
      <c r="C232" s="3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</row>
    <row r="233" spans="1:45" ht="15" customHeight="1">
      <c r="A233" s="1"/>
      <c r="B233" s="2"/>
      <c r="C233" s="3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</row>
    <row r="234" spans="1:45" ht="15" customHeight="1">
      <c r="A234" s="1"/>
      <c r="B234" s="2"/>
      <c r="C234" s="3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</row>
    <row r="235" spans="1:45" ht="15" customHeight="1">
      <c r="A235" s="1"/>
      <c r="B235" s="2"/>
      <c r="C235" s="3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45" ht="15" customHeight="1">
      <c r="A236" s="1"/>
      <c r="B236" s="2"/>
      <c r="C236" s="3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:45" ht="15" customHeight="1">
      <c r="A237" s="1"/>
      <c r="B237" s="2"/>
      <c r="C237" s="3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</row>
    <row r="238" spans="1:45" ht="15" customHeight="1">
      <c r="A238" s="1"/>
      <c r="B238" s="2"/>
      <c r="C238" s="3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</row>
    <row r="239" spans="1:45" ht="15" customHeight="1">
      <c r="A239" s="1"/>
      <c r="B239" s="2"/>
      <c r="C239" s="3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</row>
    <row r="240" spans="1:45" ht="15" customHeight="1">
      <c r="A240" s="1"/>
      <c r="B240" s="2"/>
      <c r="C240" s="3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</row>
    <row r="241" spans="1:45" ht="15" customHeight="1">
      <c r="A241" s="1"/>
      <c r="B241" s="2"/>
      <c r="C241" s="3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</row>
    <row r="242" spans="1:45" ht="15" customHeight="1">
      <c r="A242" s="1"/>
      <c r="B242" s="2"/>
      <c r="C242" s="3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</row>
    <row r="243" spans="1:45" ht="15" customHeight="1">
      <c r="A243" s="1"/>
      <c r="B243" s="2"/>
      <c r="C243" s="3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</row>
    <row r="244" spans="1:45" ht="15" customHeight="1">
      <c r="A244" s="1"/>
      <c r="B244" s="2"/>
      <c r="C244" s="3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</row>
    <row r="245" spans="1:45" ht="15" customHeight="1">
      <c r="A245" s="1"/>
      <c r="B245" s="2"/>
      <c r="C245" s="3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</row>
    <row r="246" spans="1:45" ht="15" customHeight="1">
      <c r="A246" s="1"/>
      <c r="B246" s="2"/>
      <c r="C246" s="3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</row>
    <row r="247" spans="1:45" ht="15" customHeight="1">
      <c r="A247" s="1"/>
      <c r="B247" s="2"/>
      <c r="C247" s="3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</row>
    <row r="248" spans="1:45" ht="15" customHeight="1">
      <c r="A248" s="1"/>
      <c r="B248" s="2"/>
      <c r="C248" s="3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</row>
    <row r="249" spans="1:45" ht="15" customHeight="1">
      <c r="A249" s="1"/>
      <c r="B249" s="2"/>
      <c r="C249" s="3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</row>
    <row r="250" spans="1:45" ht="15" customHeight="1">
      <c r="A250" s="1"/>
      <c r="B250" s="2"/>
      <c r="C250" s="3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</row>
    <row r="251" spans="1:45" ht="15" customHeight="1">
      <c r="A251" s="1"/>
      <c r="B251" s="2"/>
      <c r="C251" s="3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</row>
    <row r="252" spans="1:45" ht="15" customHeight="1">
      <c r="A252" s="1"/>
      <c r="B252" s="2"/>
      <c r="C252" s="3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</row>
    <row r="253" spans="1:45" ht="15" customHeight="1">
      <c r="A253" s="1"/>
      <c r="B253" s="2"/>
      <c r="C253" s="3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</row>
    <row r="254" spans="1:45" ht="15" customHeight="1">
      <c r="A254" s="1"/>
      <c r="B254" s="2"/>
      <c r="C254" s="3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</row>
    <row r="255" spans="1:45" ht="15" customHeight="1">
      <c r="A255" s="1"/>
      <c r="B255" s="2"/>
      <c r="C255" s="3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</row>
    <row r="256" spans="1:45" ht="15" customHeight="1">
      <c r="A256" s="1"/>
      <c r="B256" s="2"/>
      <c r="C256" s="3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</row>
    <row r="257" spans="1:45" ht="15" customHeight="1">
      <c r="A257" s="1"/>
      <c r="B257" s="2"/>
      <c r="C257" s="3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</row>
    <row r="258" spans="1:45" ht="15" customHeight="1">
      <c r="A258" s="1"/>
      <c r="B258" s="2"/>
      <c r="C258" s="3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</row>
    <row r="259" spans="1:45" ht="15" customHeight="1">
      <c r="A259" s="1"/>
      <c r="B259" s="2"/>
      <c r="C259" s="3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</row>
    <row r="260" spans="1:45" ht="15" customHeight="1">
      <c r="A260" s="1"/>
      <c r="B260" s="2"/>
      <c r="C260" s="3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</row>
    <row r="261" spans="1:45" ht="15" customHeight="1">
      <c r="A261" s="1"/>
      <c r="B261" s="2"/>
      <c r="C261" s="3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</row>
    <row r="262" spans="1:45" ht="15" customHeight="1">
      <c r="A262" s="1"/>
      <c r="B262" s="2"/>
      <c r="C262" s="3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</row>
    <row r="263" spans="1:45" ht="15" customHeight="1">
      <c r="A263" s="1"/>
      <c r="B263" s="2"/>
      <c r="C263" s="3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</row>
    <row r="264" spans="1:45" ht="15" customHeight="1">
      <c r="A264" s="1"/>
      <c r="B264" s="2"/>
      <c r="C264" s="3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</row>
    <row r="265" spans="1:45" ht="15" customHeight="1">
      <c r="A265" s="1"/>
      <c r="B265" s="2"/>
      <c r="C265" s="3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</row>
    <row r="266" spans="1:45" ht="15" customHeight="1">
      <c r="A266" s="1"/>
      <c r="B266" s="2"/>
      <c r="C266" s="3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</row>
    <row r="267" spans="1:45" ht="15" customHeight="1">
      <c r="A267" s="1"/>
      <c r="B267" s="2"/>
      <c r="C267" s="3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</row>
    <row r="268" spans="1:45" ht="15" customHeight="1">
      <c r="A268" s="1"/>
      <c r="B268" s="2"/>
      <c r="C268" s="3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</row>
    <row r="269" spans="1:45" ht="15" customHeight="1">
      <c r="A269" s="1"/>
      <c r="B269" s="2"/>
      <c r="C269" s="3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</row>
    <row r="270" spans="1:45" ht="15" customHeight="1">
      <c r="A270" s="1"/>
      <c r="B270" s="2"/>
      <c r="C270" s="3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</row>
    <row r="271" spans="1:45" ht="15" customHeight="1">
      <c r="A271" s="1"/>
      <c r="B271" s="2"/>
      <c r="C271" s="3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</row>
    <row r="272" spans="1:45" ht="15" customHeight="1">
      <c r="A272" s="1"/>
      <c r="B272" s="2"/>
      <c r="C272" s="3"/>
      <c r="D272" s="2"/>
      <c r="E272" s="3"/>
      <c r="F272" s="2"/>
      <c r="G272" s="3"/>
      <c r="H272" s="2"/>
      <c r="I272" s="3"/>
      <c r="J272" s="2"/>
      <c r="K272" s="3"/>
      <c r="L272" s="2"/>
      <c r="M272" s="3"/>
      <c r="N272" s="2"/>
      <c r="O272" s="3"/>
      <c r="P272" s="2"/>
      <c r="Q272" s="3"/>
      <c r="R272" s="2"/>
      <c r="S272" s="3"/>
      <c r="T272" s="2"/>
      <c r="U272" s="3"/>
      <c r="V272" s="2"/>
      <c r="W272" s="3"/>
      <c r="X272" s="2"/>
      <c r="Y272" s="3"/>
      <c r="Z272" s="2"/>
      <c r="AA272" s="2"/>
      <c r="AB272" s="2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</row>
    <row r="273" spans="1:45" ht="15" customHeight="1">
      <c r="A273" s="1"/>
      <c r="B273" s="2"/>
      <c r="C273" s="3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</row>
    <row r="274" spans="1:45" ht="15" customHeight="1">
      <c r="A274" s="1"/>
      <c r="B274" s="2"/>
      <c r="C274" s="3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</row>
    <row r="275" spans="1:45" ht="15" customHeight="1">
      <c r="A275" s="1"/>
      <c r="B275" s="2"/>
      <c r="C275" s="3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</row>
    <row r="276" spans="1:45" ht="15" customHeight="1">
      <c r="A276" s="1"/>
      <c r="B276" s="2"/>
      <c r="C276" s="3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</row>
    <row r="277" spans="1:45" ht="15" customHeight="1">
      <c r="A277" s="1"/>
      <c r="B277" s="2"/>
      <c r="C277" s="3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</row>
    <row r="278" spans="1:45" ht="15" customHeight="1">
      <c r="A278" s="1"/>
      <c r="B278" s="2"/>
      <c r="C278" s="3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</row>
    <row r="279" spans="1:45" ht="15" customHeight="1">
      <c r="A279" s="1"/>
      <c r="B279" s="2"/>
      <c r="C279" s="3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</row>
    <row r="280" spans="1:45" ht="15" customHeight="1">
      <c r="A280" s="1"/>
      <c r="B280" s="2"/>
      <c r="C280" s="3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</row>
    <row r="281" spans="1:45" ht="15" customHeight="1">
      <c r="A281" s="1"/>
      <c r="B281" s="2"/>
      <c r="C281" s="3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</row>
  </sheetData>
  <sheetProtection/>
  <mergeCells count="38">
    <mergeCell ref="S40:T40"/>
    <mergeCell ref="U40:V40"/>
    <mergeCell ref="W40:X40"/>
    <mergeCell ref="Y40:Z40"/>
    <mergeCell ref="R47:Y47"/>
    <mergeCell ref="R51:Y51"/>
    <mergeCell ref="G40:H40"/>
    <mergeCell ref="I40:J40"/>
    <mergeCell ref="K40:L40"/>
    <mergeCell ref="M40:N40"/>
    <mergeCell ref="O40:P40"/>
    <mergeCell ref="Q40:R40"/>
    <mergeCell ref="W8:W9"/>
    <mergeCell ref="X8:X9"/>
    <mergeCell ref="Y8:Y9"/>
    <mergeCell ref="B37:Y37"/>
    <mergeCell ref="C39:C41"/>
    <mergeCell ref="D39:D41"/>
    <mergeCell ref="E39:L39"/>
    <mergeCell ref="M39:V39"/>
    <mergeCell ref="W39:Z39"/>
    <mergeCell ref="E40:F40"/>
    <mergeCell ref="B6:Y6"/>
    <mergeCell ref="B8:B9"/>
    <mergeCell ref="C8:C9"/>
    <mergeCell ref="D8:D9"/>
    <mergeCell ref="E8:E9"/>
    <mergeCell ref="F8:R8"/>
    <mergeCell ref="S8:S9"/>
    <mergeCell ref="T8:T9"/>
    <mergeCell ref="U8:U9"/>
    <mergeCell ref="V8:V9"/>
    <mergeCell ref="C2:F2"/>
    <mergeCell ref="Q2:Y2"/>
    <mergeCell ref="C3:F3"/>
    <mergeCell ref="Q3:Y3"/>
    <mergeCell ref="Q4:Y4"/>
    <mergeCell ref="B5:Y5"/>
  </mergeCells>
  <printOptions/>
  <pageMargins left="0.2" right="0.2" top="0.25" bottom="0.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1"/>
  <sheetViews>
    <sheetView zoomScalePageLayoutView="0" workbookViewId="0" topLeftCell="D1">
      <pane ySplit="9" topLeftCell="A10" activePane="bottomLeft" state="frozen"/>
      <selection pane="topLeft" activeCell="A1" sqref="A1"/>
      <selection pane="bottomLeft" activeCell="AD33" sqref="AD33"/>
    </sheetView>
  </sheetViews>
  <sheetFormatPr defaultColWidth="9.140625" defaultRowHeight="15"/>
  <cols>
    <col min="1" max="1" width="4.140625" style="0" hidden="1" customWidth="1"/>
    <col min="2" max="2" width="4.57421875" style="0" customWidth="1"/>
    <col min="3" max="3" width="25.8515625" style="0" customWidth="1"/>
    <col min="4" max="5" width="7.00390625" style="0" customWidth="1"/>
    <col min="6" max="26" width="6.7109375" style="0" customWidth="1"/>
    <col min="27" max="27" width="10.00390625" style="0" customWidth="1"/>
    <col min="28" max="29" width="7.00390625" style="0" customWidth="1"/>
    <col min="30" max="45" width="5.57421875" style="0" customWidth="1"/>
  </cols>
  <sheetData>
    <row r="1" ht="15"/>
    <row r="2" spans="1:45" ht="16.5" customHeight="1">
      <c r="A2" s="1"/>
      <c r="B2" s="31"/>
      <c r="C2" s="48" t="s">
        <v>41</v>
      </c>
      <c r="D2" s="48"/>
      <c r="E2" s="48"/>
      <c r="F2" s="48"/>
      <c r="G2" s="31"/>
      <c r="H2" s="31"/>
      <c r="I2" s="31"/>
      <c r="J2" s="31"/>
      <c r="K2" s="2"/>
      <c r="L2" s="2"/>
      <c r="M2" s="2"/>
      <c r="N2" s="2"/>
      <c r="O2" s="1"/>
      <c r="P2" s="1"/>
      <c r="Q2" s="49" t="s">
        <v>2</v>
      </c>
      <c r="R2" s="49"/>
      <c r="S2" s="49"/>
      <c r="T2" s="49"/>
      <c r="U2" s="49"/>
      <c r="V2" s="49"/>
      <c r="W2" s="49"/>
      <c r="X2" s="50"/>
      <c r="Y2" s="50"/>
      <c r="Z2" s="4"/>
      <c r="AA2" s="4"/>
      <c r="AB2" s="4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ht="16.5" customHeight="1">
      <c r="A3" s="1"/>
      <c r="B3" s="5"/>
      <c r="C3" s="51" t="s">
        <v>42</v>
      </c>
      <c r="D3" s="51"/>
      <c r="E3" s="51"/>
      <c r="F3" s="51"/>
      <c r="G3" s="5"/>
      <c r="H3" s="5"/>
      <c r="I3" s="5"/>
      <c r="J3" s="5"/>
      <c r="K3" s="2"/>
      <c r="L3" s="2"/>
      <c r="M3" s="2"/>
      <c r="N3" s="2"/>
      <c r="O3" s="1"/>
      <c r="P3" s="1"/>
      <c r="Q3" s="51" t="s">
        <v>3</v>
      </c>
      <c r="R3" s="51"/>
      <c r="S3" s="51"/>
      <c r="T3" s="51"/>
      <c r="U3" s="51"/>
      <c r="V3" s="51"/>
      <c r="W3" s="51"/>
      <c r="X3" s="52"/>
      <c r="Y3" s="52"/>
      <c r="Z3" s="5"/>
      <c r="AA3" s="5"/>
      <c r="AB3" s="5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</row>
    <row r="4" spans="1:45" ht="16.5" customHeight="1">
      <c r="A4" s="8"/>
      <c r="B4" s="6"/>
      <c r="C4" s="7"/>
      <c r="D4" s="7"/>
      <c r="E4" s="7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53" t="s">
        <v>47</v>
      </c>
      <c r="R4" s="53"/>
      <c r="S4" s="53"/>
      <c r="T4" s="53"/>
      <c r="U4" s="53"/>
      <c r="V4" s="53"/>
      <c r="W4" s="53"/>
      <c r="X4" s="53"/>
      <c r="Y4" s="53"/>
      <c r="Z4" s="9"/>
      <c r="AA4" s="9"/>
      <c r="AB4" s="9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5" ht="16.5" customHeight="1">
      <c r="A5" s="10"/>
      <c r="B5" s="54" t="s">
        <v>48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25"/>
      <c r="AA5" s="25"/>
      <c r="AB5" s="25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ht="16.5" customHeight="1">
      <c r="A6" s="10"/>
      <c r="B6" s="54" t="s">
        <v>49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25"/>
      <c r="AA6" s="25"/>
      <c r="AB6" s="25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ht="16.5" customHeight="1">
      <c r="A7" s="8"/>
      <c r="B7" s="6"/>
      <c r="C7" s="7"/>
      <c r="D7" s="7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</row>
    <row r="8" spans="1:45" ht="15" customHeight="1">
      <c r="A8" s="11"/>
      <c r="B8" s="55" t="s">
        <v>0</v>
      </c>
      <c r="C8" s="55" t="s">
        <v>1</v>
      </c>
      <c r="D8" s="55" t="s">
        <v>19</v>
      </c>
      <c r="E8" s="55" t="s">
        <v>20</v>
      </c>
      <c r="F8" s="56" t="s">
        <v>50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 t="s">
        <v>21</v>
      </c>
      <c r="T8" s="57" t="s">
        <v>4</v>
      </c>
      <c r="U8" s="57" t="s">
        <v>5</v>
      </c>
      <c r="V8" s="59" t="s">
        <v>6</v>
      </c>
      <c r="W8" s="57" t="s">
        <v>7</v>
      </c>
      <c r="X8" s="59" t="s">
        <v>8</v>
      </c>
      <c r="Y8" s="57" t="s">
        <v>9</v>
      </c>
      <c r="Z8" s="2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45" customHeight="1" thickBot="1">
      <c r="A9" s="11"/>
      <c r="B9" s="56"/>
      <c r="C9" s="56"/>
      <c r="D9" s="56"/>
      <c r="E9" s="56"/>
      <c r="F9" s="24" t="s">
        <v>10</v>
      </c>
      <c r="G9" s="24" t="s">
        <v>11</v>
      </c>
      <c r="H9" s="24" t="s">
        <v>43</v>
      </c>
      <c r="I9" s="24" t="s">
        <v>12</v>
      </c>
      <c r="J9" s="24" t="s">
        <v>18</v>
      </c>
      <c r="K9" s="24" t="s">
        <v>13</v>
      </c>
      <c r="L9" s="24" t="s">
        <v>14</v>
      </c>
      <c r="M9" s="24" t="s">
        <v>15</v>
      </c>
      <c r="N9" s="24" t="s">
        <v>44</v>
      </c>
      <c r="O9" s="24" t="s">
        <v>16</v>
      </c>
      <c r="P9" s="24" t="s">
        <v>45</v>
      </c>
      <c r="Q9" s="24" t="s">
        <v>17</v>
      </c>
      <c r="R9" s="24" t="s">
        <v>46</v>
      </c>
      <c r="S9" s="58"/>
      <c r="T9" s="58"/>
      <c r="U9" s="58"/>
      <c r="V9" s="60"/>
      <c r="W9" s="58"/>
      <c r="X9" s="60"/>
      <c r="Y9" s="58"/>
      <c r="Z9" s="2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 customHeight="1">
      <c r="A10" s="8" t="s">
        <v>66</v>
      </c>
      <c r="B10" s="12">
        <v>1</v>
      </c>
      <c r="C10" s="41" t="s">
        <v>65</v>
      </c>
      <c r="D10" s="13" t="s">
        <v>67</v>
      </c>
      <c r="E10" s="13" t="s">
        <v>68</v>
      </c>
      <c r="F10" s="14" t="s">
        <v>51</v>
      </c>
      <c r="G10" s="14" t="s">
        <v>51</v>
      </c>
      <c r="H10" s="14" t="s">
        <v>52</v>
      </c>
      <c r="I10" s="14" t="s">
        <v>52</v>
      </c>
      <c r="J10" s="14" t="s">
        <v>53</v>
      </c>
      <c r="K10" s="14" t="s">
        <v>54</v>
      </c>
      <c r="L10" s="14" t="s">
        <v>55</v>
      </c>
      <c r="M10" s="14" t="s">
        <v>56</v>
      </c>
      <c r="N10" s="14" t="s">
        <v>57</v>
      </c>
      <c r="O10" s="14" t="s">
        <v>51</v>
      </c>
      <c r="P10" s="14" t="s">
        <v>58</v>
      </c>
      <c r="Q10" s="14" t="s">
        <v>59</v>
      </c>
      <c r="R10" s="14" t="s">
        <v>60</v>
      </c>
      <c r="S10" s="14" t="s">
        <v>61</v>
      </c>
      <c r="T10" s="12" t="s">
        <v>63</v>
      </c>
      <c r="U10" s="12" t="s">
        <v>62</v>
      </c>
      <c r="V10" s="12">
        <v>0</v>
      </c>
      <c r="W10" s="12">
        <v>0</v>
      </c>
      <c r="X10" s="12" t="s">
        <v>64</v>
      </c>
      <c r="Y10" s="15">
        <v>11</v>
      </c>
      <c r="Z10" s="2"/>
      <c r="AA10" s="3" t="str">
        <f>IF(X10="HSG","Giỏi",IF(X10="HSTT","Tiên tiến"," "))</f>
        <v>Giỏi</v>
      </c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 customHeight="1">
      <c r="A11" s="1" t="s">
        <v>66</v>
      </c>
      <c r="B11" s="16">
        <v>2</v>
      </c>
      <c r="C11" s="42" t="s">
        <v>74</v>
      </c>
      <c r="D11" s="17" t="s">
        <v>75</v>
      </c>
      <c r="E11" s="17" t="s">
        <v>68</v>
      </c>
      <c r="F11" s="18" t="s">
        <v>54</v>
      </c>
      <c r="G11" s="18" t="s">
        <v>60</v>
      </c>
      <c r="H11" s="18" t="s">
        <v>56</v>
      </c>
      <c r="I11" s="18" t="s">
        <v>69</v>
      </c>
      <c r="J11" s="18" t="s">
        <v>61</v>
      </c>
      <c r="K11" s="18" t="s">
        <v>70</v>
      </c>
      <c r="L11" s="18" t="s">
        <v>61</v>
      </c>
      <c r="M11" s="18" t="s">
        <v>51</v>
      </c>
      <c r="N11" s="18" t="s">
        <v>71</v>
      </c>
      <c r="O11" s="18" t="s">
        <v>53</v>
      </c>
      <c r="P11" s="18" t="s">
        <v>72</v>
      </c>
      <c r="Q11" s="18" t="s">
        <v>59</v>
      </c>
      <c r="R11" s="18" t="s">
        <v>70</v>
      </c>
      <c r="S11" s="18" t="s">
        <v>54</v>
      </c>
      <c r="T11" s="16" t="s">
        <v>73</v>
      </c>
      <c r="U11" s="16" t="s">
        <v>62</v>
      </c>
      <c r="V11" s="16">
        <v>0</v>
      </c>
      <c r="W11" s="16">
        <v>0</v>
      </c>
      <c r="X11" s="16" t="s">
        <v>34</v>
      </c>
      <c r="Y11" s="19">
        <v>19</v>
      </c>
      <c r="Z11" s="20"/>
      <c r="AA11" s="3" t="str">
        <f aca="true" t="shared" si="0" ref="AA11:AA35">IF(X11="HSG","Giỏi",IF(X11="HSTT","Tiên tiến"," "))</f>
        <v>Tiên tiến</v>
      </c>
      <c r="AB11" s="3"/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 customHeight="1">
      <c r="A12" s="1" t="s">
        <v>66</v>
      </c>
      <c r="B12" s="16">
        <v>3</v>
      </c>
      <c r="C12" s="42" t="s">
        <v>81</v>
      </c>
      <c r="D12" s="17" t="s">
        <v>75</v>
      </c>
      <c r="E12" s="17" t="s">
        <v>68</v>
      </c>
      <c r="F12" s="18" t="s">
        <v>76</v>
      </c>
      <c r="G12" s="18" t="s">
        <v>76</v>
      </c>
      <c r="H12" s="18" t="s">
        <v>51</v>
      </c>
      <c r="I12" s="18" t="s">
        <v>51</v>
      </c>
      <c r="J12" s="18" t="s">
        <v>77</v>
      </c>
      <c r="K12" s="18" t="s">
        <v>78</v>
      </c>
      <c r="L12" s="18" t="s">
        <v>54</v>
      </c>
      <c r="M12" s="18" t="s">
        <v>57</v>
      </c>
      <c r="N12" s="18" t="s">
        <v>52</v>
      </c>
      <c r="O12" s="18" t="s">
        <v>76</v>
      </c>
      <c r="P12" s="18" t="s">
        <v>79</v>
      </c>
      <c r="Q12" s="18" t="s">
        <v>59</v>
      </c>
      <c r="R12" s="18" t="s">
        <v>80</v>
      </c>
      <c r="S12" s="18" t="s">
        <v>51</v>
      </c>
      <c r="T12" s="16" t="s">
        <v>63</v>
      </c>
      <c r="U12" s="16" t="s">
        <v>62</v>
      </c>
      <c r="V12" s="16">
        <v>0</v>
      </c>
      <c r="W12" s="16">
        <v>0</v>
      </c>
      <c r="X12" s="16" t="s">
        <v>64</v>
      </c>
      <c r="Y12" s="19">
        <v>10</v>
      </c>
      <c r="Z12" s="2"/>
      <c r="AA12" s="3" t="str">
        <f t="shared" si="0"/>
        <v>Giỏi</v>
      </c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 customHeight="1">
      <c r="A13" s="1" t="s">
        <v>66</v>
      </c>
      <c r="B13" s="32">
        <v>4</v>
      </c>
      <c r="C13" s="43" t="s">
        <v>86</v>
      </c>
      <c r="D13" s="33" t="s">
        <v>75</v>
      </c>
      <c r="E13" s="33" t="s">
        <v>68</v>
      </c>
      <c r="F13" s="34" t="s">
        <v>82</v>
      </c>
      <c r="G13" s="34" t="s">
        <v>83</v>
      </c>
      <c r="H13" s="34" t="s">
        <v>83</v>
      </c>
      <c r="I13" s="34" t="s">
        <v>52</v>
      </c>
      <c r="J13" s="34" t="s">
        <v>72</v>
      </c>
      <c r="K13" s="34" t="s">
        <v>70</v>
      </c>
      <c r="L13" s="34" t="s">
        <v>54</v>
      </c>
      <c r="M13" s="34" t="s">
        <v>57</v>
      </c>
      <c r="N13" s="34" t="s">
        <v>84</v>
      </c>
      <c r="O13" s="34" t="s">
        <v>85</v>
      </c>
      <c r="P13" s="34" t="s">
        <v>54</v>
      </c>
      <c r="Q13" s="34" t="s">
        <v>59</v>
      </c>
      <c r="R13" s="34" t="s">
        <v>78</v>
      </c>
      <c r="S13" s="34" t="s">
        <v>55</v>
      </c>
      <c r="T13" s="32" t="s">
        <v>73</v>
      </c>
      <c r="U13" s="32" t="s">
        <v>62</v>
      </c>
      <c r="V13" s="32">
        <v>0</v>
      </c>
      <c r="W13" s="32">
        <v>0</v>
      </c>
      <c r="X13" s="32" t="s">
        <v>34</v>
      </c>
      <c r="Y13" s="35">
        <v>22</v>
      </c>
      <c r="Z13" s="2"/>
      <c r="AA13" s="3" t="str">
        <f t="shared" si="0"/>
        <v>Tiên tiến</v>
      </c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 thickBot="1">
      <c r="A14" s="1" t="s">
        <v>66</v>
      </c>
      <c r="B14" s="37">
        <v>5</v>
      </c>
      <c r="C14" s="44" t="s">
        <v>89</v>
      </c>
      <c r="D14" s="38" t="s">
        <v>67</v>
      </c>
      <c r="E14" s="38" t="s">
        <v>68</v>
      </c>
      <c r="F14" s="39" t="s">
        <v>61</v>
      </c>
      <c r="G14" s="39" t="s">
        <v>76</v>
      </c>
      <c r="H14" s="39" t="s">
        <v>83</v>
      </c>
      <c r="I14" s="39" t="s">
        <v>83</v>
      </c>
      <c r="J14" s="39" t="s">
        <v>87</v>
      </c>
      <c r="K14" s="39" t="s">
        <v>78</v>
      </c>
      <c r="L14" s="39" t="s">
        <v>58</v>
      </c>
      <c r="M14" s="39" t="s">
        <v>51</v>
      </c>
      <c r="N14" s="39" t="s">
        <v>52</v>
      </c>
      <c r="O14" s="39" t="s">
        <v>79</v>
      </c>
      <c r="P14" s="39" t="s">
        <v>76</v>
      </c>
      <c r="Q14" s="39" t="s">
        <v>59</v>
      </c>
      <c r="R14" s="39" t="s">
        <v>88</v>
      </c>
      <c r="S14" s="39" t="s">
        <v>58</v>
      </c>
      <c r="T14" s="37" t="s">
        <v>63</v>
      </c>
      <c r="U14" s="37" t="s">
        <v>62</v>
      </c>
      <c r="V14" s="37">
        <v>1</v>
      </c>
      <c r="W14" s="37">
        <v>0</v>
      </c>
      <c r="X14" s="37" t="s">
        <v>64</v>
      </c>
      <c r="Y14" s="40">
        <v>5</v>
      </c>
      <c r="Z14" s="2"/>
      <c r="AA14" s="3" t="str">
        <f t="shared" si="0"/>
        <v>Giỏi</v>
      </c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>
      <c r="A15" s="1" t="s">
        <v>66</v>
      </c>
      <c r="B15" s="12">
        <v>6</v>
      </c>
      <c r="C15" s="41" t="s">
        <v>92</v>
      </c>
      <c r="D15" s="13" t="s">
        <v>75</v>
      </c>
      <c r="E15" s="13" t="s">
        <v>68</v>
      </c>
      <c r="F15" s="14" t="s">
        <v>56</v>
      </c>
      <c r="G15" s="14" t="s">
        <v>61</v>
      </c>
      <c r="H15" s="14" t="s">
        <v>72</v>
      </c>
      <c r="I15" s="14" t="s">
        <v>80</v>
      </c>
      <c r="J15" s="14" t="s">
        <v>90</v>
      </c>
      <c r="K15" s="14" t="s">
        <v>71</v>
      </c>
      <c r="L15" s="14" t="s">
        <v>56</v>
      </c>
      <c r="M15" s="14" t="s">
        <v>91</v>
      </c>
      <c r="N15" s="14" t="s">
        <v>57</v>
      </c>
      <c r="O15" s="14" t="s">
        <v>58</v>
      </c>
      <c r="P15" s="14" t="s">
        <v>60</v>
      </c>
      <c r="Q15" s="14" t="s">
        <v>59</v>
      </c>
      <c r="R15" s="14" t="s">
        <v>84</v>
      </c>
      <c r="S15" s="14" t="s">
        <v>55</v>
      </c>
      <c r="T15" s="12" t="s">
        <v>73</v>
      </c>
      <c r="U15" s="12" t="s">
        <v>62</v>
      </c>
      <c r="V15" s="12">
        <v>0</v>
      </c>
      <c r="W15" s="12">
        <v>0</v>
      </c>
      <c r="X15" s="12" t="s">
        <v>34</v>
      </c>
      <c r="Y15" s="15">
        <v>22</v>
      </c>
      <c r="Z15" s="36"/>
      <c r="AA15" s="3" t="str">
        <f t="shared" si="0"/>
        <v>Tiên tiến</v>
      </c>
      <c r="AB15" s="3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1:45" ht="15" customHeight="1">
      <c r="A16" s="1" t="s">
        <v>66</v>
      </c>
      <c r="B16" s="16">
        <v>7</v>
      </c>
      <c r="C16" s="42" t="s">
        <v>95</v>
      </c>
      <c r="D16" s="17" t="s">
        <v>67</v>
      </c>
      <c r="E16" s="17" t="s">
        <v>68</v>
      </c>
      <c r="F16" s="18" t="s">
        <v>82</v>
      </c>
      <c r="G16" s="18" t="s">
        <v>93</v>
      </c>
      <c r="H16" s="18" t="s">
        <v>55</v>
      </c>
      <c r="I16" s="18" t="s">
        <v>60</v>
      </c>
      <c r="J16" s="18" t="s">
        <v>87</v>
      </c>
      <c r="K16" s="18" t="s">
        <v>56</v>
      </c>
      <c r="L16" s="18" t="s">
        <v>85</v>
      </c>
      <c r="M16" s="18" t="s">
        <v>57</v>
      </c>
      <c r="N16" s="18" t="s">
        <v>57</v>
      </c>
      <c r="O16" s="18" t="s">
        <v>83</v>
      </c>
      <c r="P16" s="18" t="s">
        <v>83</v>
      </c>
      <c r="Q16" s="18" t="s">
        <v>59</v>
      </c>
      <c r="R16" s="18" t="s">
        <v>94</v>
      </c>
      <c r="S16" s="18" t="s">
        <v>57</v>
      </c>
      <c r="T16" s="16" t="s">
        <v>63</v>
      </c>
      <c r="U16" s="16" t="s">
        <v>62</v>
      </c>
      <c r="V16" s="16">
        <v>1</v>
      </c>
      <c r="W16" s="16">
        <v>0</v>
      </c>
      <c r="X16" s="16" t="s">
        <v>64</v>
      </c>
      <c r="Y16" s="19">
        <v>15</v>
      </c>
      <c r="Z16" s="2"/>
      <c r="AA16" s="3" t="str">
        <f t="shared" si="0"/>
        <v>Giỏi</v>
      </c>
      <c r="AB16" s="3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</row>
    <row r="17" spans="1:45" ht="15" customHeight="1" thickBot="1">
      <c r="A17" s="1" t="s">
        <v>66</v>
      </c>
      <c r="B17" s="37" t="s">
        <v>132</v>
      </c>
      <c r="C17" s="44" t="s">
        <v>101</v>
      </c>
      <c r="D17" s="38" t="s">
        <v>75</v>
      </c>
      <c r="E17" s="38" t="s">
        <v>68</v>
      </c>
      <c r="F17" s="39" t="s">
        <v>87</v>
      </c>
      <c r="G17" s="39" t="s">
        <v>79</v>
      </c>
      <c r="H17" s="39" t="s">
        <v>77</v>
      </c>
      <c r="I17" s="39" t="s">
        <v>58</v>
      </c>
      <c r="J17" s="39" t="s">
        <v>53</v>
      </c>
      <c r="K17" s="39" t="s">
        <v>80</v>
      </c>
      <c r="L17" s="39" t="s">
        <v>51</v>
      </c>
      <c r="M17" s="39" t="s">
        <v>56</v>
      </c>
      <c r="N17" s="39" t="s">
        <v>54</v>
      </c>
      <c r="O17" s="39" t="s">
        <v>58</v>
      </c>
      <c r="P17" s="39" t="s">
        <v>53</v>
      </c>
      <c r="Q17" s="39" t="s">
        <v>59</v>
      </c>
      <c r="R17" s="39" t="s">
        <v>55</v>
      </c>
      <c r="S17" s="39" t="s">
        <v>52</v>
      </c>
      <c r="T17" s="37" t="s">
        <v>63</v>
      </c>
      <c r="U17" s="37" t="s">
        <v>62</v>
      </c>
      <c r="V17" s="37">
        <v>0</v>
      </c>
      <c r="W17" s="37">
        <v>0</v>
      </c>
      <c r="X17" s="37" t="s">
        <v>64</v>
      </c>
      <c r="Y17" s="40">
        <v>8</v>
      </c>
      <c r="Z17" s="2"/>
      <c r="AA17" s="3" t="str">
        <f t="shared" si="0"/>
        <v>Giỏi</v>
      </c>
      <c r="AB17" s="2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</row>
    <row r="18" spans="1:45" ht="15" customHeight="1">
      <c r="A18" s="1" t="s">
        <v>66</v>
      </c>
      <c r="B18" s="12" t="s">
        <v>135</v>
      </c>
      <c r="C18" s="41" t="s">
        <v>102</v>
      </c>
      <c r="D18" s="13" t="s">
        <v>75</v>
      </c>
      <c r="E18" s="13" t="s">
        <v>68</v>
      </c>
      <c r="F18" s="14" t="s">
        <v>77</v>
      </c>
      <c r="G18" s="14" t="s">
        <v>77</v>
      </c>
      <c r="H18" s="14" t="s">
        <v>79</v>
      </c>
      <c r="I18" s="14" t="s">
        <v>51</v>
      </c>
      <c r="J18" s="14" t="s">
        <v>79</v>
      </c>
      <c r="K18" s="14" t="s">
        <v>57</v>
      </c>
      <c r="L18" s="14" t="s">
        <v>57</v>
      </c>
      <c r="M18" s="14" t="s">
        <v>72</v>
      </c>
      <c r="N18" s="14" t="s">
        <v>88</v>
      </c>
      <c r="O18" s="14" t="s">
        <v>58</v>
      </c>
      <c r="P18" s="14" t="s">
        <v>93</v>
      </c>
      <c r="Q18" s="14" t="s">
        <v>59</v>
      </c>
      <c r="R18" s="14" t="s">
        <v>82</v>
      </c>
      <c r="S18" s="14" t="s">
        <v>58</v>
      </c>
      <c r="T18" s="12" t="s">
        <v>63</v>
      </c>
      <c r="U18" s="12" t="s">
        <v>62</v>
      </c>
      <c r="V18" s="12">
        <v>0</v>
      </c>
      <c r="W18" s="12">
        <v>0</v>
      </c>
      <c r="X18" s="12" t="s">
        <v>64</v>
      </c>
      <c r="Y18" s="15">
        <v>5</v>
      </c>
      <c r="Z18" s="2"/>
      <c r="AA18" s="3" t="str">
        <f t="shared" si="0"/>
        <v>Giỏi</v>
      </c>
      <c r="AB18" s="2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ht="15" customHeight="1">
      <c r="A19" s="1" t="s">
        <v>66</v>
      </c>
      <c r="B19" s="16" t="s">
        <v>108</v>
      </c>
      <c r="C19" s="42" t="s">
        <v>103</v>
      </c>
      <c r="D19" s="17" t="s">
        <v>67</v>
      </c>
      <c r="E19" s="17" t="s">
        <v>68</v>
      </c>
      <c r="F19" s="18" t="s">
        <v>78</v>
      </c>
      <c r="G19" s="18" t="s">
        <v>52</v>
      </c>
      <c r="H19" s="18" t="s">
        <v>58</v>
      </c>
      <c r="I19" s="18" t="s">
        <v>72</v>
      </c>
      <c r="J19" s="18" t="s">
        <v>76</v>
      </c>
      <c r="K19" s="18" t="s">
        <v>57</v>
      </c>
      <c r="L19" s="18" t="s">
        <v>57</v>
      </c>
      <c r="M19" s="18" t="s">
        <v>57</v>
      </c>
      <c r="N19" s="18" t="s">
        <v>53</v>
      </c>
      <c r="O19" s="18" t="s">
        <v>54</v>
      </c>
      <c r="P19" s="18" t="s">
        <v>52</v>
      </c>
      <c r="Q19" s="18" t="s">
        <v>59</v>
      </c>
      <c r="R19" s="18" t="s">
        <v>78</v>
      </c>
      <c r="S19" s="18" t="s">
        <v>61</v>
      </c>
      <c r="T19" s="16" t="s">
        <v>63</v>
      </c>
      <c r="U19" s="16" t="s">
        <v>62</v>
      </c>
      <c r="V19" s="16">
        <v>0</v>
      </c>
      <c r="W19" s="16">
        <v>0</v>
      </c>
      <c r="X19" s="16" t="s">
        <v>64</v>
      </c>
      <c r="Y19" s="19">
        <v>11</v>
      </c>
      <c r="Z19" s="2"/>
      <c r="AA19" s="3" t="str">
        <f t="shared" si="0"/>
        <v>Giỏi</v>
      </c>
      <c r="AB19" s="2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1:45" ht="15" customHeight="1">
      <c r="A20" s="1"/>
      <c r="B20" s="16" t="s">
        <v>136</v>
      </c>
      <c r="C20" s="43" t="s">
        <v>100</v>
      </c>
      <c r="D20" s="33" t="s">
        <v>75</v>
      </c>
      <c r="E20" s="33" t="s">
        <v>68</v>
      </c>
      <c r="F20" s="34" t="s">
        <v>51</v>
      </c>
      <c r="G20" s="34" t="s">
        <v>57</v>
      </c>
      <c r="H20" s="34" t="s">
        <v>58</v>
      </c>
      <c r="I20" s="34" t="s">
        <v>55</v>
      </c>
      <c r="J20" s="34" t="s">
        <v>98</v>
      </c>
      <c r="K20" s="34" t="s">
        <v>80</v>
      </c>
      <c r="L20" s="34" t="s">
        <v>94</v>
      </c>
      <c r="M20" s="34" t="s">
        <v>55</v>
      </c>
      <c r="N20" s="34" t="s">
        <v>56</v>
      </c>
      <c r="O20" s="34" t="s">
        <v>57</v>
      </c>
      <c r="P20" s="34" t="s">
        <v>85</v>
      </c>
      <c r="Q20" s="34" t="s">
        <v>59</v>
      </c>
      <c r="R20" s="34" t="s">
        <v>99</v>
      </c>
      <c r="S20" s="34" t="s">
        <v>72</v>
      </c>
      <c r="T20" s="32" t="s">
        <v>73</v>
      </c>
      <c r="U20" s="32" t="s">
        <v>62</v>
      </c>
      <c r="V20" s="32">
        <v>0</v>
      </c>
      <c r="W20" s="32">
        <v>0</v>
      </c>
      <c r="X20" s="32" t="s">
        <v>34</v>
      </c>
      <c r="Y20" s="35">
        <v>17</v>
      </c>
      <c r="Z20" s="2"/>
      <c r="AA20" s="3" t="str">
        <f t="shared" si="0"/>
        <v>Tiên tiến</v>
      </c>
      <c r="AB20" s="2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ht="15" customHeight="1">
      <c r="A21" s="1"/>
      <c r="B21" s="16" t="s">
        <v>137</v>
      </c>
      <c r="C21" s="42" t="s">
        <v>97</v>
      </c>
      <c r="D21" s="17" t="s">
        <v>75</v>
      </c>
      <c r="E21" s="17" t="s">
        <v>68</v>
      </c>
      <c r="F21" s="18" t="s">
        <v>69</v>
      </c>
      <c r="G21" s="18" t="s">
        <v>57</v>
      </c>
      <c r="H21" s="18" t="s">
        <v>58</v>
      </c>
      <c r="I21" s="18" t="s">
        <v>91</v>
      </c>
      <c r="J21" s="18" t="s">
        <v>83</v>
      </c>
      <c r="K21" s="18" t="s">
        <v>96</v>
      </c>
      <c r="L21" s="18" t="s">
        <v>78</v>
      </c>
      <c r="M21" s="18" t="s">
        <v>82</v>
      </c>
      <c r="N21" s="18" t="s">
        <v>71</v>
      </c>
      <c r="O21" s="18" t="s">
        <v>58</v>
      </c>
      <c r="P21" s="18" t="s">
        <v>57</v>
      </c>
      <c r="Q21" s="18" t="s">
        <v>59</v>
      </c>
      <c r="R21" s="18" t="s">
        <v>60</v>
      </c>
      <c r="S21" s="18" t="s">
        <v>55</v>
      </c>
      <c r="T21" s="16" t="s">
        <v>73</v>
      </c>
      <c r="U21" s="16" t="s">
        <v>62</v>
      </c>
      <c r="V21" s="16">
        <v>0</v>
      </c>
      <c r="W21" s="16">
        <v>0</v>
      </c>
      <c r="X21" s="16" t="s">
        <v>34</v>
      </c>
      <c r="Y21" s="19">
        <v>22</v>
      </c>
      <c r="Z21" s="2"/>
      <c r="AA21" s="3" t="str">
        <f t="shared" si="0"/>
        <v>Tiên tiến</v>
      </c>
      <c r="AB21" s="2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ht="15" customHeight="1">
      <c r="A22" s="1" t="s">
        <v>66</v>
      </c>
      <c r="B22" s="16">
        <v>13</v>
      </c>
      <c r="C22" s="42" t="s">
        <v>105</v>
      </c>
      <c r="D22" s="17" t="s">
        <v>75</v>
      </c>
      <c r="E22" s="17" t="s">
        <v>68</v>
      </c>
      <c r="F22" s="18" t="s">
        <v>54</v>
      </c>
      <c r="G22" s="18" t="s">
        <v>83</v>
      </c>
      <c r="H22" s="18" t="s">
        <v>52</v>
      </c>
      <c r="I22" s="18" t="s">
        <v>85</v>
      </c>
      <c r="J22" s="18" t="s">
        <v>93</v>
      </c>
      <c r="K22" s="18" t="s">
        <v>82</v>
      </c>
      <c r="L22" s="18" t="s">
        <v>51</v>
      </c>
      <c r="M22" s="18" t="s">
        <v>83</v>
      </c>
      <c r="N22" s="18" t="s">
        <v>61</v>
      </c>
      <c r="O22" s="18" t="s">
        <v>61</v>
      </c>
      <c r="P22" s="18" t="s">
        <v>53</v>
      </c>
      <c r="Q22" s="18" t="s">
        <v>59</v>
      </c>
      <c r="R22" s="18" t="s">
        <v>104</v>
      </c>
      <c r="S22" s="18" t="s">
        <v>61</v>
      </c>
      <c r="T22" s="16" t="s">
        <v>73</v>
      </c>
      <c r="U22" s="16" t="s">
        <v>62</v>
      </c>
      <c r="V22" s="16">
        <v>0</v>
      </c>
      <c r="W22" s="16">
        <v>0</v>
      </c>
      <c r="X22" s="16" t="s">
        <v>34</v>
      </c>
      <c r="Y22" s="19">
        <v>11</v>
      </c>
      <c r="Z22" s="2"/>
      <c r="AA22" s="3" t="str">
        <f t="shared" si="0"/>
        <v>Tiên tiến</v>
      </c>
      <c r="AB22" s="2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1:45" ht="15" customHeight="1" thickBot="1">
      <c r="A23" s="1" t="s">
        <v>66</v>
      </c>
      <c r="B23" s="32">
        <v>14</v>
      </c>
      <c r="C23" s="43" t="s">
        <v>107</v>
      </c>
      <c r="D23" s="33" t="s">
        <v>75</v>
      </c>
      <c r="E23" s="33" t="s">
        <v>68</v>
      </c>
      <c r="F23" s="34" t="s">
        <v>51</v>
      </c>
      <c r="G23" s="34" t="s">
        <v>57</v>
      </c>
      <c r="H23" s="34" t="s">
        <v>58</v>
      </c>
      <c r="I23" s="34" t="s">
        <v>61</v>
      </c>
      <c r="J23" s="34" t="s">
        <v>106</v>
      </c>
      <c r="K23" s="34" t="s">
        <v>56</v>
      </c>
      <c r="L23" s="34" t="s">
        <v>56</v>
      </c>
      <c r="M23" s="34" t="s">
        <v>61</v>
      </c>
      <c r="N23" s="34" t="s">
        <v>58</v>
      </c>
      <c r="O23" s="34" t="s">
        <v>69</v>
      </c>
      <c r="P23" s="34" t="s">
        <v>85</v>
      </c>
      <c r="Q23" s="34" t="s">
        <v>59</v>
      </c>
      <c r="R23" s="34" t="s">
        <v>69</v>
      </c>
      <c r="S23" s="34" t="s">
        <v>61</v>
      </c>
      <c r="T23" s="32" t="s">
        <v>63</v>
      </c>
      <c r="U23" s="32" t="s">
        <v>62</v>
      </c>
      <c r="V23" s="32">
        <v>0</v>
      </c>
      <c r="W23" s="32">
        <v>0</v>
      </c>
      <c r="X23" s="32" t="s">
        <v>64</v>
      </c>
      <c r="Y23" s="35">
        <v>11</v>
      </c>
      <c r="Z23" s="2"/>
      <c r="AA23" s="3" t="str">
        <f t="shared" si="0"/>
        <v>Giỏi</v>
      </c>
      <c r="AB23" s="2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1:45" ht="15" customHeight="1">
      <c r="A24" s="1" t="s">
        <v>66</v>
      </c>
      <c r="B24" s="12" t="s">
        <v>138</v>
      </c>
      <c r="C24" s="41" t="s">
        <v>111</v>
      </c>
      <c r="D24" s="13" t="s">
        <v>67</v>
      </c>
      <c r="E24" s="13" t="s">
        <v>68</v>
      </c>
      <c r="F24" s="14" t="s">
        <v>77</v>
      </c>
      <c r="G24" s="14" t="s">
        <v>61</v>
      </c>
      <c r="H24" s="14" t="s">
        <v>77</v>
      </c>
      <c r="I24" s="14" t="s">
        <v>79</v>
      </c>
      <c r="J24" s="14" t="s">
        <v>98</v>
      </c>
      <c r="K24" s="14" t="s">
        <v>54</v>
      </c>
      <c r="L24" s="14" t="s">
        <v>52</v>
      </c>
      <c r="M24" s="14" t="s">
        <v>93</v>
      </c>
      <c r="N24" s="14" t="s">
        <v>53</v>
      </c>
      <c r="O24" s="14" t="s">
        <v>76</v>
      </c>
      <c r="P24" s="14" t="s">
        <v>110</v>
      </c>
      <c r="Q24" s="14" t="s">
        <v>59</v>
      </c>
      <c r="R24" s="14" t="s">
        <v>52</v>
      </c>
      <c r="S24" s="14" t="s">
        <v>53</v>
      </c>
      <c r="T24" s="12" t="s">
        <v>63</v>
      </c>
      <c r="U24" s="12" t="s">
        <v>62</v>
      </c>
      <c r="V24" s="12">
        <v>0</v>
      </c>
      <c r="W24" s="12">
        <v>0</v>
      </c>
      <c r="X24" s="12" t="s">
        <v>64</v>
      </c>
      <c r="Y24" s="15">
        <v>1</v>
      </c>
      <c r="Z24" s="2"/>
      <c r="AA24" s="3" t="str">
        <f t="shared" si="0"/>
        <v>Giỏi</v>
      </c>
      <c r="AB24" s="2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1:45" ht="15" customHeight="1">
      <c r="A25" s="1" t="s">
        <v>66</v>
      </c>
      <c r="B25" s="16" t="s">
        <v>139</v>
      </c>
      <c r="C25" s="42" t="s">
        <v>112</v>
      </c>
      <c r="D25" s="17" t="s">
        <v>67</v>
      </c>
      <c r="E25" s="17" t="s">
        <v>68</v>
      </c>
      <c r="F25" s="18" t="s">
        <v>79</v>
      </c>
      <c r="G25" s="18" t="s">
        <v>106</v>
      </c>
      <c r="H25" s="18" t="s">
        <v>93</v>
      </c>
      <c r="I25" s="18" t="s">
        <v>53</v>
      </c>
      <c r="J25" s="18" t="s">
        <v>90</v>
      </c>
      <c r="K25" s="18" t="s">
        <v>69</v>
      </c>
      <c r="L25" s="18" t="s">
        <v>52</v>
      </c>
      <c r="M25" s="18" t="s">
        <v>51</v>
      </c>
      <c r="N25" s="18" t="s">
        <v>53</v>
      </c>
      <c r="O25" s="18" t="s">
        <v>93</v>
      </c>
      <c r="P25" s="18" t="s">
        <v>77</v>
      </c>
      <c r="Q25" s="18" t="s">
        <v>59</v>
      </c>
      <c r="R25" s="18" t="s">
        <v>53</v>
      </c>
      <c r="S25" s="18" t="s">
        <v>53</v>
      </c>
      <c r="T25" s="16" t="s">
        <v>63</v>
      </c>
      <c r="U25" s="16" t="s">
        <v>62</v>
      </c>
      <c r="V25" s="16">
        <v>0</v>
      </c>
      <c r="W25" s="16">
        <v>0</v>
      </c>
      <c r="X25" s="16" t="s">
        <v>64</v>
      </c>
      <c r="Y25" s="19">
        <v>1</v>
      </c>
      <c r="Z25" s="2"/>
      <c r="AA25" s="3" t="str">
        <f t="shared" si="0"/>
        <v>Giỏi</v>
      </c>
      <c r="AB25" s="2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1:45" ht="15" customHeight="1">
      <c r="A26" s="1"/>
      <c r="B26" s="16" t="s">
        <v>133</v>
      </c>
      <c r="C26" s="44" t="s">
        <v>109</v>
      </c>
      <c r="D26" s="38" t="s">
        <v>67</v>
      </c>
      <c r="E26" s="38" t="s">
        <v>68</v>
      </c>
      <c r="F26" s="39" t="s">
        <v>76</v>
      </c>
      <c r="G26" s="39" t="s">
        <v>93</v>
      </c>
      <c r="H26" s="39" t="s">
        <v>53</v>
      </c>
      <c r="I26" s="39" t="s">
        <v>85</v>
      </c>
      <c r="J26" s="39" t="s">
        <v>108</v>
      </c>
      <c r="K26" s="39" t="s">
        <v>55</v>
      </c>
      <c r="L26" s="39" t="s">
        <v>58</v>
      </c>
      <c r="M26" s="39" t="s">
        <v>85</v>
      </c>
      <c r="N26" s="39" t="s">
        <v>88</v>
      </c>
      <c r="O26" s="39" t="s">
        <v>58</v>
      </c>
      <c r="P26" s="39" t="s">
        <v>87</v>
      </c>
      <c r="Q26" s="39" t="s">
        <v>59</v>
      </c>
      <c r="R26" s="39" t="s">
        <v>72</v>
      </c>
      <c r="S26" s="39" t="s">
        <v>85</v>
      </c>
      <c r="T26" s="37" t="s">
        <v>63</v>
      </c>
      <c r="U26" s="37" t="s">
        <v>62</v>
      </c>
      <c r="V26" s="37">
        <v>0</v>
      </c>
      <c r="W26" s="37">
        <v>0</v>
      </c>
      <c r="X26" s="37" t="s">
        <v>64</v>
      </c>
      <c r="Y26" s="40">
        <v>3</v>
      </c>
      <c r="Z26" s="2"/>
      <c r="AA26" s="3" t="str">
        <f t="shared" si="0"/>
        <v>Giỏi</v>
      </c>
      <c r="AB26" s="2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1:45" ht="15" customHeight="1">
      <c r="A27" s="1" t="s">
        <v>66</v>
      </c>
      <c r="B27" s="16">
        <v>18</v>
      </c>
      <c r="C27" s="42" t="s">
        <v>113</v>
      </c>
      <c r="D27" s="17" t="s">
        <v>67</v>
      </c>
      <c r="E27" s="17" t="s">
        <v>68</v>
      </c>
      <c r="F27" s="18" t="s">
        <v>93</v>
      </c>
      <c r="G27" s="18" t="s">
        <v>110</v>
      </c>
      <c r="H27" s="18" t="s">
        <v>57</v>
      </c>
      <c r="I27" s="18" t="s">
        <v>85</v>
      </c>
      <c r="J27" s="18" t="s">
        <v>79</v>
      </c>
      <c r="K27" s="18" t="s">
        <v>83</v>
      </c>
      <c r="L27" s="18" t="s">
        <v>110</v>
      </c>
      <c r="M27" s="18" t="s">
        <v>88</v>
      </c>
      <c r="N27" s="18" t="s">
        <v>55</v>
      </c>
      <c r="O27" s="18" t="s">
        <v>57</v>
      </c>
      <c r="P27" s="18" t="s">
        <v>83</v>
      </c>
      <c r="Q27" s="18" t="s">
        <v>59</v>
      </c>
      <c r="R27" s="18" t="s">
        <v>51</v>
      </c>
      <c r="S27" s="18" t="s">
        <v>58</v>
      </c>
      <c r="T27" s="16" t="s">
        <v>63</v>
      </c>
      <c r="U27" s="16" t="s">
        <v>62</v>
      </c>
      <c r="V27" s="16">
        <v>0</v>
      </c>
      <c r="W27" s="16">
        <v>0</v>
      </c>
      <c r="X27" s="16" t="s">
        <v>64</v>
      </c>
      <c r="Y27" s="19">
        <v>5</v>
      </c>
      <c r="Z27" s="2"/>
      <c r="AA27" s="3" t="str">
        <f t="shared" si="0"/>
        <v>Giỏi</v>
      </c>
      <c r="AB27" s="2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1:45" ht="15" customHeight="1">
      <c r="A28" s="1" t="s">
        <v>66</v>
      </c>
      <c r="B28" s="16" t="s">
        <v>140</v>
      </c>
      <c r="C28" s="42" t="s">
        <v>122</v>
      </c>
      <c r="D28" s="17" t="s">
        <v>75</v>
      </c>
      <c r="E28" s="17" t="s">
        <v>68</v>
      </c>
      <c r="F28" s="18" t="s">
        <v>79</v>
      </c>
      <c r="G28" s="18" t="s">
        <v>77</v>
      </c>
      <c r="H28" s="18" t="s">
        <v>93</v>
      </c>
      <c r="I28" s="18" t="s">
        <v>58</v>
      </c>
      <c r="J28" s="18" t="s">
        <v>93</v>
      </c>
      <c r="K28" s="18" t="s">
        <v>72</v>
      </c>
      <c r="L28" s="18" t="s">
        <v>93</v>
      </c>
      <c r="M28" s="18" t="s">
        <v>55</v>
      </c>
      <c r="N28" s="18" t="s">
        <v>88</v>
      </c>
      <c r="O28" s="18" t="s">
        <v>53</v>
      </c>
      <c r="P28" s="18" t="s">
        <v>58</v>
      </c>
      <c r="Q28" s="18" t="s">
        <v>59</v>
      </c>
      <c r="R28" s="18" t="s">
        <v>52</v>
      </c>
      <c r="S28" s="18" t="s">
        <v>88</v>
      </c>
      <c r="T28" s="16" t="s">
        <v>63</v>
      </c>
      <c r="U28" s="16" t="s">
        <v>62</v>
      </c>
      <c r="V28" s="16">
        <v>0</v>
      </c>
      <c r="W28" s="16">
        <v>0</v>
      </c>
      <c r="X28" s="16" t="s">
        <v>64</v>
      </c>
      <c r="Y28" s="19">
        <v>4</v>
      </c>
      <c r="Z28" s="2"/>
      <c r="AA28" s="3" t="str">
        <f t="shared" si="0"/>
        <v>Giỏi</v>
      </c>
      <c r="AB28" s="2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5" ht="15" customHeight="1">
      <c r="A29" s="1" t="s">
        <v>66</v>
      </c>
      <c r="B29" s="16" t="s">
        <v>141</v>
      </c>
      <c r="C29" s="42" t="s">
        <v>123</v>
      </c>
      <c r="D29" s="17" t="s">
        <v>75</v>
      </c>
      <c r="E29" s="17" t="s">
        <v>68</v>
      </c>
      <c r="F29" s="18" t="s">
        <v>76</v>
      </c>
      <c r="G29" s="18" t="s">
        <v>98</v>
      </c>
      <c r="H29" s="18" t="s">
        <v>53</v>
      </c>
      <c r="I29" s="18" t="s">
        <v>83</v>
      </c>
      <c r="J29" s="18" t="s">
        <v>93</v>
      </c>
      <c r="K29" s="18" t="s">
        <v>94</v>
      </c>
      <c r="L29" s="18" t="s">
        <v>83</v>
      </c>
      <c r="M29" s="18" t="s">
        <v>53</v>
      </c>
      <c r="N29" s="18" t="s">
        <v>51</v>
      </c>
      <c r="O29" s="18" t="s">
        <v>61</v>
      </c>
      <c r="P29" s="18" t="s">
        <v>93</v>
      </c>
      <c r="Q29" s="18" t="s">
        <v>59</v>
      </c>
      <c r="R29" s="18" t="s">
        <v>72</v>
      </c>
      <c r="S29" s="18" t="s">
        <v>52</v>
      </c>
      <c r="T29" s="16" t="s">
        <v>63</v>
      </c>
      <c r="U29" s="16" t="s">
        <v>62</v>
      </c>
      <c r="V29" s="16">
        <v>0</v>
      </c>
      <c r="W29" s="16">
        <v>0</v>
      </c>
      <c r="X29" s="16" t="s">
        <v>64</v>
      </c>
      <c r="Y29" s="19">
        <v>8</v>
      </c>
      <c r="Z29" s="2"/>
      <c r="AA29" s="3" t="str">
        <f t="shared" si="0"/>
        <v>Giỏi</v>
      </c>
      <c r="AB29" s="2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</row>
    <row r="30" spans="1:45" ht="15" customHeight="1">
      <c r="A30" s="1"/>
      <c r="B30" s="32" t="s">
        <v>142</v>
      </c>
      <c r="C30" s="43" t="s">
        <v>117</v>
      </c>
      <c r="D30" s="33" t="s">
        <v>75</v>
      </c>
      <c r="E30" s="33" t="s">
        <v>68</v>
      </c>
      <c r="F30" s="34" t="s">
        <v>71</v>
      </c>
      <c r="G30" s="34" t="s">
        <v>60</v>
      </c>
      <c r="H30" s="34" t="s">
        <v>54</v>
      </c>
      <c r="I30" s="34" t="s">
        <v>56</v>
      </c>
      <c r="J30" s="34" t="s">
        <v>57</v>
      </c>
      <c r="K30" s="34" t="s">
        <v>114</v>
      </c>
      <c r="L30" s="34" t="s">
        <v>115</v>
      </c>
      <c r="M30" s="34" t="s">
        <v>94</v>
      </c>
      <c r="N30" s="34" t="s">
        <v>116</v>
      </c>
      <c r="O30" s="34" t="s">
        <v>61</v>
      </c>
      <c r="P30" s="34" t="s">
        <v>55</v>
      </c>
      <c r="Q30" s="34" t="s">
        <v>59</v>
      </c>
      <c r="R30" s="34" t="s">
        <v>78</v>
      </c>
      <c r="S30" s="34" t="s">
        <v>71</v>
      </c>
      <c r="T30" s="32" t="s">
        <v>73</v>
      </c>
      <c r="U30" s="32" t="s">
        <v>62</v>
      </c>
      <c r="V30" s="32">
        <v>0</v>
      </c>
      <c r="W30" s="32">
        <v>0</v>
      </c>
      <c r="X30" s="32" t="s">
        <v>34</v>
      </c>
      <c r="Y30" s="35">
        <v>25</v>
      </c>
      <c r="Z30" s="2"/>
      <c r="AA30" s="3" t="str">
        <f t="shared" si="0"/>
        <v>Tiên tiến</v>
      </c>
      <c r="AB30" s="2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</row>
    <row r="31" spans="1:45" ht="15" customHeight="1">
      <c r="A31" s="1"/>
      <c r="B31" s="32" t="s">
        <v>134</v>
      </c>
      <c r="C31" s="44" t="s">
        <v>118</v>
      </c>
      <c r="D31" s="38" t="s">
        <v>75</v>
      </c>
      <c r="E31" s="38" t="s">
        <v>68</v>
      </c>
      <c r="F31" s="39" t="s">
        <v>78</v>
      </c>
      <c r="G31" s="39" t="s">
        <v>57</v>
      </c>
      <c r="H31" s="39" t="s">
        <v>72</v>
      </c>
      <c r="I31" s="39" t="s">
        <v>83</v>
      </c>
      <c r="J31" s="39" t="s">
        <v>88</v>
      </c>
      <c r="K31" s="39" t="s">
        <v>94</v>
      </c>
      <c r="L31" s="39" t="s">
        <v>83</v>
      </c>
      <c r="M31" s="39" t="s">
        <v>58</v>
      </c>
      <c r="N31" s="39" t="s">
        <v>94</v>
      </c>
      <c r="O31" s="39" t="s">
        <v>82</v>
      </c>
      <c r="P31" s="39" t="s">
        <v>61</v>
      </c>
      <c r="Q31" s="39" t="s">
        <v>59</v>
      </c>
      <c r="R31" s="39" t="s">
        <v>56</v>
      </c>
      <c r="S31" s="39" t="s">
        <v>54</v>
      </c>
      <c r="T31" s="37" t="s">
        <v>73</v>
      </c>
      <c r="U31" s="37" t="s">
        <v>62</v>
      </c>
      <c r="V31" s="37">
        <v>1</v>
      </c>
      <c r="W31" s="37">
        <v>0</v>
      </c>
      <c r="X31" s="37" t="s">
        <v>34</v>
      </c>
      <c r="Y31" s="40">
        <v>19</v>
      </c>
      <c r="Z31" s="2"/>
      <c r="AA31" s="3" t="str">
        <f t="shared" si="0"/>
        <v>Tiên tiến</v>
      </c>
      <c r="AB31" s="2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</row>
    <row r="32" spans="1:45" ht="15" customHeight="1">
      <c r="A32" s="1" t="s">
        <v>66</v>
      </c>
      <c r="B32" s="32" t="s">
        <v>143</v>
      </c>
      <c r="C32" s="43" t="s">
        <v>124</v>
      </c>
      <c r="D32" s="33" t="s">
        <v>67</v>
      </c>
      <c r="E32" s="33" t="s">
        <v>68</v>
      </c>
      <c r="F32" s="34" t="s">
        <v>71</v>
      </c>
      <c r="G32" s="34" t="s">
        <v>85</v>
      </c>
      <c r="H32" s="34" t="s">
        <v>55</v>
      </c>
      <c r="I32" s="34" t="s">
        <v>83</v>
      </c>
      <c r="J32" s="34" t="s">
        <v>93</v>
      </c>
      <c r="K32" s="34" t="s">
        <v>60</v>
      </c>
      <c r="L32" s="34" t="s">
        <v>52</v>
      </c>
      <c r="M32" s="34" t="s">
        <v>51</v>
      </c>
      <c r="N32" s="34" t="s">
        <v>91</v>
      </c>
      <c r="O32" s="34" t="s">
        <v>80</v>
      </c>
      <c r="P32" s="34" t="s">
        <v>85</v>
      </c>
      <c r="Q32" s="34" t="s">
        <v>59</v>
      </c>
      <c r="R32" s="34" t="s">
        <v>57</v>
      </c>
      <c r="S32" s="34" t="s">
        <v>57</v>
      </c>
      <c r="T32" s="32" t="s">
        <v>63</v>
      </c>
      <c r="U32" s="32" t="s">
        <v>62</v>
      </c>
      <c r="V32" s="32">
        <v>0</v>
      </c>
      <c r="W32" s="32">
        <v>0</v>
      </c>
      <c r="X32" s="32" t="s">
        <v>64</v>
      </c>
      <c r="Y32" s="35">
        <v>15</v>
      </c>
      <c r="Z32" s="2"/>
      <c r="AA32" s="3" t="str">
        <f t="shared" si="0"/>
        <v>Giỏi</v>
      </c>
      <c r="AB32" s="2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</row>
    <row r="33" spans="1:45" ht="15" customHeight="1" thickBot="1">
      <c r="A33" s="1" t="s">
        <v>66</v>
      </c>
      <c r="B33" s="37" t="s">
        <v>144</v>
      </c>
      <c r="C33" s="44" t="s">
        <v>125</v>
      </c>
      <c r="D33" s="38" t="s">
        <v>67</v>
      </c>
      <c r="E33" s="38" t="s">
        <v>68</v>
      </c>
      <c r="F33" s="39" t="s">
        <v>57</v>
      </c>
      <c r="G33" s="39" t="s">
        <v>57</v>
      </c>
      <c r="H33" s="39" t="s">
        <v>55</v>
      </c>
      <c r="I33" s="39" t="s">
        <v>56</v>
      </c>
      <c r="J33" s="39" t="s">
        <v>77</v>
      </c>
      <c r="K33" s="39" t="s">
        <v>115</v>
      </c>
      <c r="L33" s="39" t="s">
        <v>51</v>
      </c>
      <c r="M33" s="39" t="s">
        <v>54</v>
      </c>
      <c r="N33" s="39" t="s">
        <v>84</v>
      </c>
      <c r="O33" s="39" t="s">
        <v>82</v>
      </c>
      <c r="P33" s="39" t="s">
        <v>83</v>
      </c>
      <c r="Q33" s="39" t="s">
        <v>59</v>
      </c>
      <c r="R33" s="39" t="s">
        <v>53</v>
      </c>
      <c r="S33" s="39" t="s">
        <v>72</v>
      </c>
      <c r="T33" s="37" t="s">
        <v>73</v>
      </c>
      <c r="U33" s="37" t="s">
        <v>62</v>
      </c>
      <c r="V33" s="37">
        <v>0</v>
      </c>
      <c r="W33" s="37">
        <v>0</v>
      </c>
      <c r="X33" s="37" t="s">
        <v>34</v>
      </c>
      <c r="Y33" s="40">
        <v>17</v>
      </c>
      <c r="Z33" s="2"/>
      <c r="AA33" s="3" t="str">
        <f t="shared" si="0"/>
        <v>Tiên tiến</v>
      </c>
      <c r="AB33" s="2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</row>
    <row r="34" spans="1:45" ht="15" customHeight="1" thickBot="1">
      <c r="A34" s="1"/>
      <c r="B34" s="47" t="s">
        <v>145</v>
      </c>
      <c r="C34" s="41" t="s">
        <v>121</v>
      </c>
      <c r="D34" s="13" t="s">
        <v>75</v>
      </c>
      <c r="E34" s="13" t="s">
        <v>68</v>
      </c>
      <c r="F34" s="14" t="s">
        <v>69</v>
      </c>
      <c r="G34" s="14" t="s">
        <v>78</v>
      </c>
      <c r="H34" s="14" t="s">
        <v>69</v>
      </c>
      <c r="I34" s="14" t="s">
        <v>96</v>
      </c>
      <c r="J34" s="14" t="s">
        <v>56</v>
      </c>
      <c r="K34" s="14" t="s">
        <v>99</v>
      </c>
      <c r="L34" s="14" t="s">
        <v>71</v>
      </c>
      <c r="M34" s="14" t="s">
        <v>80</v>
      </c>
      <c r="N34" s="14" t="s">
        <v>119</v>
      </c>
      <c r="O34" s="14" t="s">
        <v>115</v>
      </c>
      <c r="P34" s="14" t="s">
        <v>78</v>
      </c>
      <c r="Q34" s="14" t="s">
        <v>59</v>
      </c>
      <c r="R34" s="14" t="s">
        <v>54</v>
      </c>
      <c r="S34" s="14" t="s">
        <v>91</v>
      </c>
      <c r="T34" s="12" t="s">
        <v>120</v>
      </c>
      <c r="U34" s="12" t="s">
        <v>62</v>
      </c>
      <c r="V34" s="12">
        <v>2</v>
      </c>
      <c r="W34" s="12">
        <v>0</v>
      </c>
      <c r="X34" s="12"/>
      <c r="Y34" s="15">
        <v>26</v>
      </c>
      <c r="Z34" s="2"/>
      <c r="AA34" s="3" t="str">
        <f t="shared" si="0"/>
        <v> </v>
      </c>
      <c r="AB34" s="2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</row>
    <row r="35" spans="1:45" ht="15" customHeight="1">
      <c r="A35" s="1" t="s">
        <v>66</v>
      </c>
      <c r="B35" s="12" t="s">
        <v>146</v>
      </c>
      <c r="C35" s="41" t="s">
        <v>127</v>
      </c>
      <c r="D35" s="13" t="s">
        <v>75</v>
      </c>
      <c r="E35" s="13" t="s">
        <v>68</v>
      </c>
      <c r="F35" s="14" t="s">
        <v>70</v>
      </c>
      <c r="G35" s="14" t="s">
        <v>57</v>
      </c>
      <c r="H35" s="14" t="s">
        <v>54</v>
      </c>
      <c r="I35" s="14" t="s">
        <v>72</v>
      </c>
      <c r="J35" s="14" t="s">
        <v>110</v>
      </c>
      <c r="K35" s="14" t="s">
        <v>126</v>
      </c>
      <c r="L35" s="14" t="s">
        <v>60</v>
      </c>
      <c r="M35" s="14" t="s">
        <v>72</v>
      </c>
      <c r="N35" s="14" t="s">
        <v>72</v>
      </c>
      <c r="O35" s="14" t="s">
        <v>82</v>
      </c>
      <c r="P35" s="14" t="s">
        <v>52</v>
      </c>
      <c r="Q35" s="14" t="s">
        <v>59</v>
      </c>
      <c r="R35" s="14" t="s">
        <v>60</v>
      </c>
      <c r="S35" s="14" t="s">
        <v>54</v>
      </c>
      <c r="T35" s="12" t="s">
        <v>73</v>
      </c>
      <c r="U35" s="12" t="s">
        <v>62</v>
      </c>
      <c r="V35" s="12">
        <v>0</v>
      </c>
      <c r="W35" s="12">
        <v>0</v>
      </c>
      <c r="X35" s="12" t="s">
        <v>34</v>
      </c>
      <c r="Y35" s="15">
        <v>19</v>
      </c>
      <c r="Z35" s="2"/>
      <c r="AA35" s="3" t="str">
        <f t="shared" si="0"/>
        <v>Tiên tiến</v>
      </c>
      <c r="AB35" s="2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ht="15" customHeight="1" thickBot="1">
      <c r="A36" s="1"/>
      <c r="B36" s="23">
        <v>27</v>
      </c>
      <c r="C36" s="45" t="s">
        <v>128</v>
      </c>
      <c r="D36" s="22" t="s">
        <v>67</v>
      </c>
      <c r="E36" s="22" t="s">
        <v>68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"/>
      <c r="AA36" s="2"/>
      <c r="AB36" s="2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ht="15" customHeight="1">
      <c r="A37" s="1"/>
      <c r="B37" s="61" t="s">
        <v>40</v>
      </c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2"/>
      <c r="AA37" s="2"/>
      <c r="AB37" s="2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ht="15" customHeight="1">
      <c r="A38" s="1"/>
      <c r="B38" s="2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ht="15" customHeight="1">
      <c r="A39" s="1"/>
      <c r="B39" s="2"/>
      <c r="C39" s="64" t="s">
        <v>22</v>
      </c>
      <c r="D39" s="64" t="s">
        <v>23</v>
      </c>
      <c r="E39" s="67" t="s">
        <v>24</v>
      </c>
      <c r="F39" s="68"/>
      <c r="G39" s="68"/>
      <c r="H39" s="68"/>
      <c r="I39" s="68"/>
      <c r="J39" s="68"/>
      <c r="K39" s="68"/>
      <c r="L39" s="69"/>
      <c r="M39" s="67" t="s">
        <v>25</v>
      </c>
      <c r="N39" s="68"/>
      <c r="O39" s="68"/>
      <c r="P39" s="68"/>
      <c r="Q39" s="68"/>
      <c r="R39" s="68"/>
      <c r="S39" s="68"/>
      <c r="T39" s="68"/>
      <c r="U39" s="68"/>
      <c r="V39" s="69"/>
      <c r="W39" s="67" t="s">
        <v>26</v>
      </c>
      <c r="X39" s="68"/>
      <c r="Y39" s="68"/>
      <c r="Z39" s="69"/>
      <c r="AA39" s="2"/>
      <c r="AB39" s="2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ht="15" customHeight="1">
      <c r="A40" s="1"/>
      <c r="B40" s="2"/>
      <c r="C40" s="65"/>
      <c r="D40" s="65"/>
      <c r="E40" s="67" t="s">
        <v>27</v>
      </c>
      <c r="F40" s="69"/>
      <c r="G40" s="67" t="s">
        <v>28</v>
      </c>
      <c r="H40" s="69"/>
      <c r="I40" s="67" t="s">
        <v>29</v>
      </c>
      <c r="J40" s="69"/>
      <c r="K40" s="67" t="s">
        <v>30</v>
      </c>
      <c r="L40" s="69"/>
      <c r="M40" s="67" t="s">
        <v>31</v>
      </c>
      <c r="N40" s="69"/>
      <c r="O40" s="67" t="s">
        <v>28</v>
      </c>
      <c r="P40" s="69"/>
      <c r="Q40" s="67" t="s">
        <v>29</v>
      </c>
      <c r="R40" s="69"/>
      <c r="S40" s="67" t="s">
        <v>30</v>
      </c>
      <c r="T40" s="69"/>
      <c r="U40" s="67" t="s">
        <v>32</v>
      </c>
      <c r="V40" s="69"/>
      <c r="W40" s="67" t="s">
        <v>33</v>
      </c>
      <c r="X40" s="69"/>
      <c r="Y40" s="67" t="s">
        <v>34</v>
      </c>
      <c r="Z40" s="69"/>
      <c r="AA40" s="2"/>
      <c r="AB40" s="2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ht="15" customHeight="1">
      <c r="A41" s="1"/>
      <c r="B41" s="2"/>
      <c r="C41" s="66"/>
      <c r="D41" s="66"/>
      <c r="E41" s="28" t="s">
        <v>23</v>
      </c>
      <c r="F41" s="28" t="s">
        <v>35</v>
      </c>
      <c r="G41" s="28" t="s">
        <v>23</v>
      </c>
      <c r="H41" s="28" t="s">
        <v>35</v>
      </c>
      <c r="I41" s="28" t="s">
        <v>23</v>
      </c>
      <c r="J41" s="28" t="s">
        <v>35</v>
      </c>
      <c r="K41" s="28" t="s">
        <v>23</v>
      </c>
      <c r="L41" s="28" t="s">
        <v>35</v>
      </c>
      <c r="M41" s="28" t="s">
        <v>23</v>
      </c>
      <c r="N41" s="28" t="s">
        <v>35</v>
      </c>
      <c r="O41" s="28" t="s">
        <v>23</v>
      </c>
      <c r="P41" s="28" t="s">
        <v>35</v>
      </c>
      <c r="Q41" s="28" t="s">
        <v>23</v>
      </c>
      <c r="R41" s="28" t="s">
        <v>35</v>
      </c>
      <c r="S41" s="28" t="s">
        <v>23</v>
      </c>
      <c r="T41" s="28" t="s">
        <v>35</v>
      </c>
      <c r="U41" s="28" t="s">
        <v>23</v>
      </c>
      <c r="V41" s="28" t="s">
        <v>35</v>
      </c>
      <c r="W41" s="28" t="s">
        <v>23</v>
      </c>
      <c r="X41" s="28" t="s">
        <v>35</v>
      </c>
      <c r="Y41" s="28" t="s">
        <v>23</v>
      </c>
      <c r="Z41" s="28" t="s">
        <v>35</v>
      </c>
      <c r="AA41" s="2"/>
      <c r="AB41" s="2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1:45" ht="15" customHeight="1">
      <c r="A42" s="1"/>
      <c r="B42" s="2"/>
      <c r="C42" s="27" t="s">
        <v>36</v>
      </c>
      <c r="D42" s="26">
        <f>SUMPRODUCT(--(C10:C37&lt;&gt;""),--(A10:A37="DH"))</f>
        <v>20</v>
      </c>
      <c r="E42" s="29">
        <f>SUMPRODUCT(--(U10:U37="T"),--(A10:A37="DH"))</f>
        <v>20</v>
      </c>
      <c r="F42" s="29">
        <f>ROUND(E42/IF(D42&lt;=0,1,D42),4)*100</f>
        <v>100</v>
      </c>
      <c r="G42" s="29">
        <f>SUMPRODUCT(--(U10:U37="K"),--(A10:A37="DH"))</f>
        <v>0</v>
      </c>
      <c r="H42" s="29">
        <f>ROUND(G42/IF(D42&lt;=0,1,D42),4)*100</f>
        <v>0</v>
      </c>
      <c r="I42" s="29">
        <f>SUMPRODUCT(--(U10:U37="Tb"),--(A10:A37="DH"))</f>
        <v>0</v>
      </c>
      <c r="J42" s="29">
        <f>ROUND(I42/IF(D42&lt;=0,1,D42),4)*100</f>
        <v>0</v>
      </c>
      <c r="K42" s="29">
        <f>SUMPRODUCT(--(U10:U37="Y"),--(A10:A37="DH"))</f>
        <v>0</v>
      </c>
      <c r="L42" s="29">
        <f>ROUND(K42/IF(D42&lt;=0,1,D42),4)*100</f>
        <v>0</v>
      </c>
      <c r="M42" s="29">
        <f>SUMPRODUCT(--(T10:T37="G"),--(A10:A37="DH"))</f>
        <v>14</v>
      </c>
      <c r="N42" s="29">
        <f>ROUND(M42/IF(D42&lt;=0,1,D42),4)*100</f>
        <v>70</v>
      </c>
      <c r="O42" s="29">
        <f>SUMPRODUCT(--(T10:T37="K"),--(A10:A37="DH"))</f>
        <v>6</v>
      </c>
      <c r="P42" s="29">
        <f>ROUND(O42/IF(D42&lt;=0,1,D42),4)*100</f>
        <v>30</v>
      </c>
      <c r="Q42" s="29">
        <f>SUMPRODUCT(--(T10:T37="Tb"),--(A10:A37="DH"))</f>
        <v>0</v>
      </c>
      <c r="R42" s="29">
        <f>ROUND(Q42/IF(D42&lt;=0,1,D42),4)*100</f>
        <v>0</v>
      </c>
      <c r="S42" s="29">
        <f>SUMPRODUCT(--(T10:T37="Y"),--(A10:A37="DH"))</f>
        <v>0</v>
      </c>
      <c r="T42" s="29">
        <f>ROUND(S42/IF(D42&lt;=0,1,D42),4)*100</f>
        <v>0</v>
      </c>
      <c r="U42" s="30">
        <f>SUMPRODUCT(--(T10:T37="Kém"),--(A10:A37="DH"))</f>
        <v>0</v>
      </c>
      <c r="V42" s="29">
        <f>ROUND(U42/IF(D42&lt;=0,1,D42),4)*100</f>
        <v>0</v>
      </c>
      <c r="W42" s="29">
        <f>SUMPRODUCT(--(X10:X37="HSG"),--(A10:A37="DH"))</f>
        <v>14</v>
      </c>
      <c r="X42" s="29">
        <f>ROUND(W42/IF(D42&lt;=0,1,D42),4)*100</f>
        <v>70</v>
      </c>
      <c r="Y42" s="29">
        <f>SUMPRODUCT(--(X10:X37="HSTT"),--(A10:A37="DH"))</f>
        <v>6</v>
      </c>
      <c r="Z42" s="29">
        <f>ROUND(Y42/IF(D42&lt;=0,1,D42),4)*100</f>
        <v>30</v>
      </c>
      <c r="AA42" s="2"/>
      <c r="AB42" s="2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5" ht="15" customHeight="1">
      <c r="A43" s="1"/>
      <c r="B43" s="2"/>
      <c r="C43" s="27" t="s">
        <v>37</v>
      </c>
      <c r="D43" s="26">
        <f>SUMPRODUCT(--(D10:D37="Nữ"),--(A10:A37="DH"))</f>
        <v>9</v>
      </c>
      <c r="E43" s="29">
        <f>SUMPRODUCT(--(U10:U37="T"),--(D10:D37="Nữ"),--(A10:A37="DH"))</f>
        <v>9</v>
      </c>
      <c r="F43" s="29">
        <f>ROUND(E43/IF(D43&lt;=0,1,D43),4)*100</f>
        <v>100</v>
      </c>
      <c r="G43" s="29">
        <f>SUMPRODUCT(--(U10:U37="K"),--(D10:D37="Nữ"),--(A10:A37="DH"))</f>
        <v>0</v>
      </c>
      <c r="H43" s="29">
        <f>ROUND(G43/IF(D43&lt;=0,1,D43),4)*100</f>
        <v>0</v>
      </c>
      <c r="I43" s="29">
        <f>SUMPRODUCT(--(U10:U37="Tb"),--(D10:D37="Nữ"),--(A10:A37="DH"))</f>
        <v>0</v>
      </c>
      <c r="J43" s="29">
        <f>ROUND(I43/IF(D43&lt;=0,1,D43),4)*100</f>
        <v>0</v>
      </c>
      <c r="K43" s="29">
        <f>SUMPRODUCT(--(U10:U37="Y"),--(D10:D37="Nữ"),--(A10:A37="DH"))</f>
        <v>0</v>
      </c>
      <c r="L43" s="29">
        <f>ROUND(K43/IF(D43&lt;=0,1,D43),4)*100</f>
        <v>0</v>
      </c>
      <c r="M43" s="29">
        <f>SUMPRODUCT(--(T10:T37="G"),--(D10:D37="Nữ"),--(A10:A37="DH"))</f>
        <v>8</v>
      </c>
      <c r="N43" s="29">
        <f>ROUND(M43/IF(D43&lt;=0,1,D43),4)*100</f>
        <v>88.89</v>
      </c>
      <c r="O43" s="29">
        <f>SUMPRODUCT(--(T10:T37="K"),--(D10:D37="Nữ"),--(A10:A37="DH"))</f>
        <v>1</v>
      </c>
      <c r="P43" s="29">
        <f>ROUND(O43/IF(D43&lt;=0,1,D43),4)*100</f>
        <v>11.110000000000001</v>
      </c>
      <c r="Q43" s="29">
        <f>SUMPRODUCT(--(T10:T37="Tb"),--(D10:D37="Nữ"),--(A10:A37="DH"))</f>
        <v>0</v>
      </c>
      <c r="R43" s="29">
        <f>ROUND(Q43/IF(D43&lt;=0,1,D43),4)*100</f>
        <v>0</v>
      </c>
      <c r="S43" s="29">
        <f>SUMPRODUCT(--(T10:T37="Y"),--(D10:D37="Nữ"),--(A10:A37="DH"))</f>
        <v>0</v>
      </c>
      <c r="T43" s="29">
        <f>ROUND(S43/IF(D43&lt;=0,1,D43),4)*100</f>
        <v>0</v>
      </c>
      <c r="U43" s="30">
        <f>SUMPRODUCT(--(T10:T37="Kém"),--(D10:D37="Nữ"),--(A10:A37="DH"))</f>
        <v>0</v>
      </c>
      <c r="V43" s="29">
        <f>ROUND(U43/IF(D43&lt;=0,1,D43),4)*100</f>
        <v>0</v>
      </c>
      <c r="W43" s="29">
        <f>SUMPRODUCT(--(X10:X37="HSG"),--(D10:D37="Nữ"),--(A10:A37="DH"))</f>
        <v>8</v>
      </c>
      <c r="X43" s="29">
        <f>ROUND(W43/IF(D43&lt;=0,1,D43),4)*100</f>
        <v>88.89</v>
      </c>
      <c r="Y43" s="29">
        <f>SUMPRODUCT(--(X10:X37="HSTT"),--(D10:D37="Nữ"),--(A10:A37="DH"))</f>
        <v>1</v>
      </c>
      <c r="Z43" s="29">
        <f>ROUND(Y43/IF(D43&lt;=0,1,D43),4)*100</f>
        <v>11.110000000000001</v>
      </c>
      <c r="AA43" s="2"/>
      <c r="AB43" s="2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5" ht="15" customHeight="1">
      <c r="A44" s="1"/>
      <c r="B44" s="2"/>
      <c r="C44" s="27" t="s">
        <v>38</v>
      </c>
      <c r="D44" s="26">
        <f>SUMPRODUCT(--(E10:E37&lt;&gt;""),--(E10:E37&lt;&gt;"Kinh"),--(E10:E37&lt;&gt;"Người nước ngoài"),--(A10:A37="DH"))</f>
        <v>0</v>
      </c>
      <c r="E44" s="29">
        <f>SUMPRODUCT(--(U10:U37="T"),--(E10:E37&lt;&gt;""),--(E10:E37&lt;&gt;"Kinh"),--(E10:E37&lt;&gt;"Người nước ngoài"),--(A10:A37="DH"))</f>
        <v>0</v>
      </c>
      <c r="F44" s="29">
        <f>ROUND(E44/IF(D44&lt;=0,1,D44),4)*100</f>
        <v>0</v>
      </c>
      <c r="G44" s="29">
        <f>SUMPRODUCT(--(U10:U37="K"),--(E10:E37&lt;&gt;""),--(E10:E37&lt;&gt;"Kinh"),--(E10:E37&lt;&gt;"Người nước ngoài"),--(A10:A37="DH"))</f>
        <v>0</v>
      </c>
      <c r="H44" s="29">
        <f>ROUND(G44/IF(D44&lt;=0,1,D44),4)*100</f>
        <v>0</v>
      </c>
      <c r="I44" s="29">
        <f>SUMPRODUCT(--(U10:U37="Tb"),--(E10:E37&lt;&gt;""),--(E10:E37&lt;&gt;"Kinh"),--(E10:E37&lt;&gt;"Người nước ngoài"),--(A10:A37="DH"))</f>
        <v>0</v>
      </c>
      <c r="J44" s="29">
        <f>ROUND(I44/IF(D44&lt;=0,1,D44),4)*100</f>
        <v>0</v>
      </c>
      <c r="K44" s="29">
        <f>SUMPRODUCT(--(U10:U37="Y"),--(E10:E37&lt;&gt;""),--(E10:E37&lt;&gt;"Kinh"),--(E10:E37&lt;&gt;"Người nước ngoài"),--(A10:A37="DH"))</f>
        <v>0</v>
      </c>
      <c r="L44" s="29">
        <f>ROUND(K44/IF(D44&lt;=0,1,D44),4)*100</f>
        <v>0</v>
      </c>
      <c r="M44" s="29">
        <f>SUMPRODUCT(--(T10:T37="G"),--(E10:E37&lt;&gt;""),--(E10:E37&lt;&gt;"Kinh"),--(E10:E37&lt;&gt;"Người nước ngoài"),--(A10:A37="DH"))</f>
        <v>0</v>
      </c>
      <c r="N44" s="29">
        <f>ROUND(M44/IF(D44&lt;=0,1,D44),4)*100</f>
        <v>0</v>
      </c>
      <c r="O44" s="29">
        <f>SUMPRODUCT(--(T10:T37="K"),--(E10:E37&lt;&gt;""),--(E10:E37&lt;&gt;"Kinh"),--(E10:E37&lt;&gt;"Người nước ngoài"),--(A10:A37="DH"))</f>
        <v>0</v>
      </c>
      <c r="P44" s="29">
        <f>ROUND(O44/IF(D44&lt;=0,1,D44),4)*100</f>
        <v>0</v>
      </c>
      <c r="Q44" s="29">
        <f>SUMPRODUCT(--(T10:T37="Tb"),--(E10:E37&lt;&gt;""),--(E10:E37&lt;&gt;"Kinh"),--(E10:E37&lt;&gt;"Người nước ngoài"),--(A10:A37="DH"))</f>
        <v>0</v>
      </c>
      <c r="R44" s="29">
        <f>ROUND(Q44/IF(D44&lt;=0,1,D44),4)*100</f>
        <v>0</v>
      </c>
      <c r="S44" s="29">
        <f>SUMPRODUCT(--(T10:T37="Y"),--(E10:E37&lt;&gt;""),--(E10:E37&lt;&gt;"Kinh"),--(E10:E37&lt;&gt;"Người nước ngoài"),--(A10:A37="DH"))</f>
        <v>0</v>
      </c>
      <c r="T44" s="29">
        <f>ROUND(S44/IF(D44&lt;=0,1,D44),4)*100</f>
        <v>0</v>
      </c>
      <c r="U44" s="30">
        <f>SUMPRODUCT(--(T10:T37="Kém"),--(E10:E37&lt;&gt;""),--(E10:E37&lt;&gt;"Kinh"),--(E10:E37&lt;&gt;"Người nước ngoài"),--(A10:A37="DH"))</f>
        <v>0</v>
      </c>
      <c r="V44" s="29">
        <f>ROUND(U44/IF(D44&lt;=0,1,D44),4)*100</f>
        <v>0</v>
      </c>
      <c r="W44" s="29">
        <f>SUMPRODUCT(--(X10:X37="HSG"),--(E10:E37&lt;&gt;""),--(E10:E37&lt;&gt;"Kinh"),--(E10:E37&lt;&gt;"Người nước ngoài"),--(A10:A37="DH"))</f>
        <v>0</v>
      </c>
      <c r="X44" s="29">
        <f>ROUND(W44/IF(D44&lt;=0,1,D44),4)*100</f>
        <v>0</v>
      </c>
      <c r="Y44" s="29">
        <f>SUMPRODUCT(--(X10:X37="HSTT"),--(E10:E37&lt;&gt;""),--(E10:E37&lt;&gt;"Kinh"),--(E10:E37&lt;&gt;"Người nước ngoài"),--(A10:A37="DH"))</f>
        <v>0</v>
      </c>
      <c r="Z44" s="29">
        <f>ROUND(Y44/IF(D44&lt;=0,1,D44),4)*100</f>
        <v>0</v>
      </c>
      <c r="AA44" s="2"/>
      <c r="AB44" s="2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5" ht="15" customHeight="1">
      <c r="A45" s="1"/>
      <c r="B45" s="2"/>
      <c r="C45" s="27" t="s">
        <v>39</v>
      </c>
      <c r="D45" s="26">
        <f>SUMPRODUCT(--(D10:D37="Nữ"),--(E10:E37&lt;&gt;""),--(E10:E37&lt;&gt;"Kinh"),--(E10:E37&lt;&gt;"Người nước ngoài"),--(A10:A37="DH"))</f>
        <v>0</v>
      </c>
      <c r="E45" s="29">
        <f>SUMPRODUCT(--(U10:U37="T"),--(D10:D37="Nữ"),--(E10:E37&lt;&gt;""),--(E10:E37&lt;&gt;"Kinh"),--(E10:E37&lt;&gt;"Người nước ngoài"),--(A10:A37="DH"))</f>
        <v>0</v>
      </c>
      <c r="F45" s="29">
        <f>ROUND(E45/IF(D45&lt;=0,1,D45),4)*100</f>
        <v>0</v>
      </c>
      <c r="G45" s="29">
        <f>SUMPRODUCT(--(U10:U37="K"),--(D10:D37="Nữ"),--(E10:E37&lt;&gt;""),--(E10:E37&lt;&gt;"Kinh"),--(E10:E37&lt;&gt;"Người nước ngoài"),--(A10:A37="DH"))</f>
        <v>0</v>
      </c>
      <c r="H45" s="29">
        <f>ROUND(G45/IF(D45&lt;=0,1,D45),4)*100</f>
        <v>0</v>
      </c>
      <c r="I45" s="29">
        <f>SUMPRODUCT(--(U10:U37="Tb"),--(D10:D37="Nữ"),--(E10:E37&lt;&gt;""),--(E10:E37&lt;&gt;"Kinh"),--(E10:E37&lt;&gt;"Người nước ngoài"),--(A10:A37="DH"))</f>
        <v>0</v>
      </c>
      <c r="J45" s="29">
        <f>ROUND(I45/IF(D45&lt;=0,1,D45),4)*100</f>
        <v>0</v>
      </c>
      <c r="K45" s="29">
        <f>SUMPRODUCT(--(U10:U37="Y"),--(D10:D37="Nữ"),--(E10:E37&lt;&gt;""),--(E10:E37&lt;&gt;"Kinh"),--(E10:E37&lt;&gt;"Người nước ngoài"),--(A10:A37="DH"))</f>
        <v>0</v>
      </c>
      <c r="L45" s="29">
        <f>ROUND(K45/IF(D45&lt;=0,1,D45),4)*100</f>
        <v>0</v>
      </c>
      <c r="M45" s="29">
        <f>SUMPRODUCT(--(T10:T37="G"),--(D10:D37="Nữ"),--(E10:E37&lt;&gt;""),--(E10:E37&lt;&gt;"Kinh"),--(E10:E37&lt;&gt;"Người nước ngoài"),--(A10:A37="DH"))</f>
        <v>0</v>
      </c>
      <c r="N45" s="29">
        <f>ROUND(M45/IF(D45&lt;=0,1,D45),4)*100</f>
        <v>0</v>
      </c>
      <c r="O45" s="29">
        <f>SUMPRODUCT(--(T10:T37="K"),--(D10:D37="Nữ"),--(E10:E37&lt;&gt;""),--(E10:E37&lt;&gt;"Kinh"),--(E10:E37&lt;&gt;"Người nước ngoài"),--(A10:A37="DH"))</f>
        <v>0</v>
      </c>
      <c r="P45" s="29">
        <f>ROUND(O45/IF(D45&lt;=0,1,D45),4)*100</f>
        <v>0</v>
      </c>
      <c r="Q45" s="29">
        <f>SUMPRODUCT(--(T10:T37="Tb"),--(D10:D37="Nữ"),--(E10:E37&lt;&gt;""),--(E10:E37&lt;&gt;"Kinh"),--(E10:E37&lt;&gt;"Người nước ngoài"),--(A10:A37="DH"))</f>
        <v>0</v>
      </c>
      <c r="R45" s="29">
        <f>ROUND(Q45/IF(D45&lt;=0,1,D45),4)*100</f>
        <v>0</v>
      </c>
      <c r="S45" s="29">
        <f>SUMPRODUCT(--(T10:T37="Y"),--(D10:D37="Nữ"),--(E10:E37&lt;&gt;""),--(E10:E37&lt;&gt;"Kinh"),--(E10:E37&lt;&gt;"Người nước ngoài"),--(A10:A37="DH"))</f>
        <v>0</v>
      </c>
      <c r="T45" s="29">
        <f>ROUND(S45/IF(D45&lt;=0,1,D45),4)*100</f>
        <v>0</v>
      </c>
      <c r="U45" s="30">
        <f>SUMPRODUCT(--(T10:T37="Kém"),--(D10:D37="Nữ"),--(E10:E37&lt;&gt;""),--(E10:E37&lt;&gt;"Kinh"),--(E10:E37&lt;&gt;"Người nước ngoài"),--(A10:A37="DH"))</f>
        <v>0</v>
      </c>
      <c r="V45" s="29">
        <f>ROUND(U45/IF(D45&lt;=0,1,D45),4)*100</f>
        <v>0</v>
      </c>
      <c r="W45" s="29">
        <f>SUMPRODUCT(--(X10:X37="HSG"),--(D10:D37="Nữ"),--(E10:E37&lt;&gt;""),--(E10:E37&lt;&gt;"Kinh"),--(E10:E37&lt;&gt;"Người nước ngoài"),--(A10:A37="DH"))</f>
        <v>0</v>
      </c>
      <c r="X45" s="29">
        <f>ROUND(W45/IF(D45&lt;=0,1,D45),4)*100</f>
        <v>0</v>
      </c>
      <c r="Y45" s="29">
        <f>SUMPRODUCT(--(X10:X37="HSTT"),--(D10:D37="Nữ"),--(E10:E37&lt;&gt;""),--(E10:E37&lt;&gt;"Kinh"),--(E10:E37&lt;&gt;"Người nước ngoài"),--(A10:A37="DH"))</f>
        <v>0</v>
      </c>
      <c r="Z45" s="29">
        <f>ROUND(Y45/IF(D45&lt;=0,1,D45),4)*100</f>
        <v>0</v>
      </c>
      <c r="AA45" s="2"/>
      <c r="AB45" s="2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</row>
    <row r="46" spans="1:45" ht="15" customHeight="1">
      <c r="A46" s="1"/>
      <c r="B46" s="2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</row>
    <row r="47" spans="1:45" ht="15" customHeight="1">
      <c r="A47" s="1"/>
      <c r="B47" s="2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49" t="s">
        <v>131</v>
      </c>
      <c r="S47" s="49"/>
      <c r="T47" s="49"/>
      <c r="U47" s="49"/>
      <c r="V47" s="49"/>
      <c r="W47" s="49"/>
      <c r="X47" s="49"/>
      <c r="Y47" s="49"/>
      <c r="Z47" s="2"/>
      <c r="AA47" s="2"/>
      <c r="AB47" s="2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</row>
    <row r="48" spans="1:45" ht="15" customHeight="1">
      <c r="A48" s="1"/>
      <c r="B48" s="2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</row>
    <row r="49" spans="1:45" ht="15" customHeight="1">
      <c r="A49" s="1"/>
      <c r="B49" s="2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</row>
    <row r="50" spans="1:45" ht="15" customHeight="1">
      <c r="A50" s="1"/>
      <c r="B50" s="2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</row>
    <row r="51" spans="1:45" ht="15" customHeight="1">
      <c r="A51" s="1"/>
      <c r="B51" s="2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3" t="s">
        <v>129</v>
      </c>
      <c r="S51" s="63"/>
      <c r="T51" s="63"/>
      <c r="U51" s="63"/>
      <c r="V51" s="63"/>
      <c r="W51" s="63"/>
      <c r="X51" s="63"/>
      <c r="Y51" s="63"/>
      <c r="Z51" s="2"/>
      <c r="AA51" s="2"/>
      <c r="AB51" s="2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</row>
    <row r="52" spans="1:45" ht="15" customHeight="1">
      <c r="A52" s="1"/>
      <c r="B52" s="2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</row>
    <row r="53" spans="1:45" ht="15" customHeight="1">
      <c r="A53" s="1"/>
      <c r="B53" s="2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</row>
    <row r="54" spans="1:45" ht="15" customHeight="1">
      <c r="A54" s="1"/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</row>
    <row r="55" spans="1:45" ht="15" customHeight="1">
      <c r="A55" s="1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</row>
    <row r="56" spans="1:45" ht="15" customHeight="1">
      <c r="A56" s="1"/>
      <c r="B56" s="2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</row>
    <row r="57" spans="1:45" ht="15" customHeight="1">
      <c r="A57" s="1"/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</row>
    <row r="58" spans="1:45" ht="15" customHeight="1">
      <c r="A58" s="1"/>
      <c r="B58" s="2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</row>
    <row r="59" spans="1:45" ht="15" customHeight="1">
      <c r="A59" s="1"/>
      <c r="B59" s="2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</row>
    <row r="60" spans="1:45" ht="15" customHeight="1">
      <c r="A60" s="1"/>
      <c r="B60" s="2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</row>
    <row r="61" spans="1:45" ht="15" customHeight="1">
      <c r="A61" s="1"/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</row>
    <row r="62" spans="1:45" ht="15" customHeight="1">
      <c r="A62" s="1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</row>
    <row r="63" spans="1:45" ht="15" customHeight="1">
      <c r="A63" s="1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</row>
    <row r="64" spans="1:45" ht="15" customHeight="1">
      <c r="A64" s="1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</row>
    <row r="65" spans="1:45" ht="15" customHeight="1">
      <c r="A65" s="1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</row>
    <row r="66" spans="1:45" ht="15" customHeight="1">
      <c r="A66" s="1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</row>
    <row r="67" spans="1:45" ht="15" customHeight="1">
      <c r="A67" s="1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</row>
    <row r="68" spans="1:45" ht="15" customHeight="1">
      <c r="A68" s="1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1:45" ht="15" customHeight="1">
      <c r="A69" s="1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</row>
    <row r="70" spans="1:45" ht="15" customHeight="1">
      <c r="A70" s="1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</row>
    <row r="71" spans="1:45" ht="15" customHeight="1">
      <c r="A71" s="1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</row>
    <row r="72" spans="1:45" ht="15" customHeight="1">
      <c r="A72" s="1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</row>
    <row r="73" spans="1:45" ht="15" customHeight="1">
      <c r="A73" s="1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</row>
    <row r="74" spans="1:45" ht="15" customHeight="1">
      <c r="A74" s="1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</row>
    <row r="75" spans="1:45" ht="15" customHeight="1">
      <c r="A75" s="1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45" ht="15" customHeight="1">
      <c r="A76" s="1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</row>
    <row r="77" spans="1:45" ht="15" customHeight="1">
      <c r="A77" s="1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1:45" ht="15" customHeight="1">
      <c r="A78" s="1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45" ht="15" customHeight="1">
      <c r="A79" s="1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5" customHeight="1">
      <c r="A80" s="1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45" ht="15" customHeight="1">
      <c r="A81" s="1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1:45" ht="15" customHeight="1">
      <c r="A82" s="1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1:45" ht="15" customHeight="1">
      <c r="A83" s="1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1:45" ht="15" customHeight="1">
      <c r="A84" s="1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45" ht="15" customHeight="1">
      <c r="A85" s="1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1:45" ht="15" customHeight="1">
      <c r="A86" s="1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</row>
    <row r="87" spans="1:45" ht="15" customHeight="1">
      <c r="A87" s="1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1:45" ht="15" customHeight="1">
      <c r="A88" s="1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1:45" ht="15" customHeight="1">
      <c r="A89" s="1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45" ht="15" customHeight="1">
      <c r="A90" s="1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</row>
    <row r="91" spans="1:45" ht="15" customHeight="1">
      <c r="A91" s="1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</row>
    <row r="92" spans="1:45" ht="15" customHeight="1">
      <c r="A92" s="1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</row>
    <row r="93" spans="1:45" ht="15" customHeight="1">
      <c r="A93" s="1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</row>
    <row r="94" spans="1:45" ht="15" customHeight="1">
      <c r="A94" s="1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1:45" ht="15" customHeight="1">
      <c r="A95" s="1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</row>
    <row r="96" spans="1:45" ht="15" customHeight="1">
      <c r="A96" s="1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</row>
    <row r="97" spans="1:45" ht="15" customHeight="1">
      <c r="A97" s="1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</row>
    <row r="98" spans="1:45" ht="15" customHeight="1">
      <c r="A98" s="1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</row>
    <row r="99" spans="1:45" ht="15" customHeight="1">
      <c r="A99" s="1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</row>
    <row r="100" spans="1:45" ht="15" customHeight="1">
      <c r="A100" s="1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</row>
    <row r="101" spans="1:45" ht="15" customHeight="1">
      <c r="A101" s="1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</row>
    <row r="102" spans="1:45" ht="15" customHeight="1">
      <c r="A102" s="1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</row>
    <row r="103" spans="1:45" ht="15" customHeight="1">
      <c r="A103" s="1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</row>
    <row r="104" spans="1:45" ht="15" customHeight="1">
      <c r="A104" s="1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</row>
    <row r="105" spans="1:45" ht="15" customHeight="1">
      <c r="A105" s="1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</row>
    <row r="106" spans="1:45" ht="15" customHeight="1">
      <c r="A106" s="1"/>
      <c r="B106" s="2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</row>
    <row r="107" spans="1:45" ht="15" customHeight="1">
      <c r="A107" s="1"/>
      <c r="B107" s="2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</row>
    <row r="108" spans="1:45" ht="15" customHeight="1">
      <c r="A108" s="1"/>
      <c r="B108" s="2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</row>
    <row r="109" spans="1:45" ht="15" customHeight="1">
      <c r="A109" s="1"/>
      <c r="B109" s="2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</row>
    <row r="110" spans="1:45" ht="15" customHeight="1">
      <c r="A110" s="1"/>
      <c r="B110" s="2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</row>
    <row r="111" spans="1:45" ht="15" customHeight="1">
      <c r="A111" s="1"/>
      <c r="B111" s="2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</row>
    <row r="112" spans="1:45" ht="15" customHeight="1">
      <c r="A112" s="1"/>
      <c r="B112" s="2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</row>
    <row r="113" spans="1:45" ht="15" customHeight="1">
      <c r="A113" s="1"/>
      <c r="B113" s="2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</row>
    <row r="114" spans="1:45" ht="15" customHeight="1">
      <c r="A114" s="1"/>
      <c r="B114" s="2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</row>
    <row r="115" spans="1:45" ht="15" customHeight="1">
      <c r="A115" s="1"/>
      <c r="B115" s="2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</row>
    <row r="116" spans="1:45" ht="15" customHeight="1">
      <c r="A116" s="1"/>
      <c r="B116" s="2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</row>
    <row r="117" spans="1:45" ht="15" customHeight="1">
      <c r="A117" s="1"/>
      <c r="B117" s="2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</row>
    <row r="118" spans="1:45" ht="15" customHeight="1">
      <c r="A118" s="1"/>
      <c r="B118" s="2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</row>
    <row r="119" spans="1:45" ht="15" customHeight="1">
      <c r="A119" s="1"/>
      <c r="B119" s="2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</row>
    <row r="120" spans="1:45" ht="15" customHeight="1">
      <c r="A120" s="1"/>
      <c r="B120" s="2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</row>
    <row r="121" spans="1:45" ht="15" customHeight="1">
      <c r="A121" s="1"/>
      <c r="B121" s="2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</row>
    <row r="122" spans="1:45" ht="15" customHeight="1">
      <c r="A122" s="1"/>
      <c r="B122" s="2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</row>
    <row r="123" spans="1:45" ht="15" customHeight="1">
      <c r="A123" s="1"/>
      <c r="B123" s="2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</row>
    <row r="124" spans="1:45" ht="15" customHeight="1">
      <c r="A124" s="1"/>
      <c r="B124" s="2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</row>
    <row r="125" spans="1:45" ht="15" customHeight="1">
      <c r="A125" s="1"/>
      <c r="B125" s="2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</row>
    <row r="126" spans="1:45" ht="15" customHeight="1">
      <c r="A126" s="1"/>
      <c r="B126" s="2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</row>
    <row r="127" spans="1:45" ht="15" customHeight="1">
      <c r="A127" s="1"/>
      <c r="B127" s="2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</row>
    <row r="128" spans="1:45" ht="15" customHeight="1">
      <c r="A128" s="1"/>
      <c r="B128" s="2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</row>
    <row r="129" spans="1:45" ht="15" customHeight="1">
      <c r="A129" s="1"/>
      <c r="B129" s="2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</row>
    <row r="130" spans="1:45" ht="15" customHeight="1">
      <c r="A130" s="1"/>
      <c r="B130" s="2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</row>
    <row r="131" spans="1:45" ht="15" customHeight="1">
      <c r="A131" s="1"/>
      <c r="B131" s="2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</row>
    <row r="132" spans="1:45" ht="15" customHeight="1">
      <c r="A132" s="1"/>
      <c r="B132" s="2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</row>
    <row r="133" spans="1:45" ht="15" customHeight="1">
      <c r="A133" s="1"/>
      <c r="B133" s="2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</row>
    <row r="134" spans="1:45" ht="15" customHeight="1">
      <c r="A134" s="1"/>
      <c r="B134" s="2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</row>
    <row r="135" spans="1:45" ht="15" customHeight="1">
      <c r="A135" s="1"/>
      <c r="B135" s="2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</row>
    <row r="136" spans="1:45" ht="15" customHeight="1">
      <c r="A136" s="1"/>
      <c r="B136" s="2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</row>
    <row r="137" spans="1:45" ht="15" customHeight="1">
      <c r="A137" s="1"/>
      <c r="B137" s="2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</row>
    <row r="138" spans="1:45" ht="15" customHeight="1">
      <c r="A138" s="1"/>
      <c r="B138" s="2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</row>
    <row r="139" spans="1:45" ht="15" customHeight="1">
      <c r="A139" s="1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</row>
    <row r="140" spans="1:45" ht="15" customHeight="1">
      <c r="A140" s="1"/>
      <c r="B140" s="2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</row>
    <row r="141" spans="1:45" ht="15" customHeight="1">
      <c r="A141" s="1"/>
      <c r="B141" s="2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</row>
    <row r="142" spans="1:45" ht="15" customHeight="1">
      <c r="A142" s="1"/>
      <c r="B142" s="2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</row>
    <row r="143" spans="1:45" ht="15" customHeight="1">
      <c r="A143" s="1"/>
      <c r="B143" s="2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</row>
    <row r="144" spans="1:45" ht="15" customHeight="1">
      <c r="A144" s="1"/>
      <c r="B144" s="2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</row>
    <row r="145" spans="1:45" ht="15" customHeight="1">
      <c r="A145" s="1"/>
      <c r="B145" s="2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</row>
    <row r="146" spans="1:45" ht="15" customHeight="1">
      <c r="A146" s="1"/>
      <c r="B146" s="2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</row>
    <row r="147" spans="1:45" ht="15" customHeight="1">
      <c r="A147" s="1"/>
      <c r="B147" s="2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</row>
    <row r="148" spans="1:45" ht="15" customHeight="1">
      <c r="A148" s="1"/>
      <c r="B148" s="2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</row>
    <row r="149" spans="1:45" ht="15" customHeight="1">
      <c r="A149" s="1"/>
      <c r="B149" s="2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</row>
    <row r="150" spans="1:45" ht="15" customHeight="1">
      <c r="A150" s="1"/>
      <c r="B150" s="2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</row>
    <row r="151" spans="1:45" ht="15" customHeight="1">
      <c r="A151" s="1"/>
      <c r="B151" s="2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</row>
    <row r="152" spans="1:45" ht="15" customHeight="1">
      <c r="A152" s="1"/>
      <c r="B152" s="2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</row>
    <row r="153" spans="1:45" ht="15" customHeight="1">
      <c r="A153" s="1"/>
      <c r="B153" s="2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</row>
    <row r="154" spans="1:45" ht="15" customHeight="1">
      <c r="A154" s="1"/>
      <c r="B154" s="2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</row>
    <row r="155" spans="1:45" ht="15" customHeight="1">
      <c r="A155" s="1"/>
      <c r="B155" s="2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</row>
    <row r="156" spans="1:45" ht="15" customHeight="1">
      <c r="A156" s="1"/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</row>
    <row r="157" spans="1:45" ht="15" customHeight="1">
      <c r="A157" s="1"/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</row>
    <row r="158" spans="1:45" ht="15" customHeight="1">
      <c r="A158" s="1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</row>
    <row r="159" spans="1:45" ht="15" customHeight="1">
      <c r="A159" s="1"/>
      <c r="B159" s="20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</row>
    <row r="160" spans="1:45" ht="15" customHeight="1">
      <c r="A160" s="1"/>
      <c r="B160" s="2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</row>
    <row r="161" spans="1:45" ht="15" customHeight="1">
      <c r="A161" s="1"/>
      <c r="B161" s="2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</row>
    <row r="162" spans="1:45" ht="15" customHeight="1">
      <c r="A162" s="1"/>
      <c r="B162" s="2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</row>
    <row r="163" spans="1:45" ht="15" customHeight="1">
      <c r="A163" s="1"/>
      <c r="B163" s="2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</row>
    <row r="164" spans="1:45" ht="15" customHeight="1">
      <c r="A164" s="1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</row>
    <row r="165" spans="1:45" ht="15" customHeight="1">
      <c r="A165" s="1"/>
      <c r="B165" s="2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</row>
    <row r="166" spans="1:45" ht="15" customHeight="1">
      <c r="A166" s="1"/>
      <c r="B166" s="2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</row>
    <row r="167" spans="1:45" ht="15" customHeight="1">
      <c r="A167" s="1"/>
      <c r="B167" s="2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</row>
    <row r="168" spans="1:45" ht="15" customHeight="1">
      <c r="A168" s="1"/>
      <c r="B168" s="2"/>
      <c r="C168" s="3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</row>
    <row r="169" spans="1:45" ht="15" customHeight="1">
      <c r="A169" s="1"/>
      <c r="B169" s="2"/>
      <c r="C169" s="3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</row>
    <row r="170" spans="1:45" ht="15" customHeight="1">
      <c r="A170" s="1"/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</row>
    <row r="171" spans="1:45" ht="15" customHeight="1">
      <c r="A171" s="1"/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</row>
    <row r="172" spans="1:45" ht="15" customHeight="1">
      <c r="A172" s="1"/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</row>
    <row r="173" spans="1:45" ht="15" customHeight="1">
      <c r="A173" s="1"/>
      <c r="B173" s="2"/>
      <c r="C173" s="3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</row>
    <row r="174" spans="1:45" ht="15" customHeight="1">
      <c r="A174" s="1"/>
      <c r="B174" s="2"/>
      <c r="C174" s="3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</row>
    <row r="175" spans="1:45" ht="15" customHeight="1">
      <c r="A175" s="1"/>
      <c r="B175" s="2"/>
      <c r="C175" s="3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</row>
    <row r="176" spans="1:45" ht="15" customHeight="1">
      <c r="A176" s="1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</row>
    <row r="177" spans="1:45" ht="15" customHeight="1">
      <c r="A177" s="1"/>
      <c r="B177" s="2"/>
      <c r="C177" s="3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</row>
    <row r="178" spans="1:45" ht="15" customHeight="1">
      <c r="A178" s="1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</row>
    <row r="179" spans="1:45" ht="15" customHeight="1">
      <c r="A179" s="1"/>
      <c r="B179" s="2"/>
      <c r="C179" s="3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</row>
    <row r="180" spans="1:45" ht="15" customHeight="1">
      <c r="A180" s="1"/>
      <c r="B180" s="2"/>
      <c r="C180" s="3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</row>
    <row r="181" spans="1:45" ht="15" customHeight="1">
      <c r="A181" s="1"/>
      <c r="B181" s="2"/>
      <c r="C181" s="3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</row>
    <row r="182" spans="1:45" ht="15" customHeight="1">
      <c r="A182" s="1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</row>
    <row r="183" spans="1:45" ht="15" customHeight="1">
      <c r="A183" s="1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</row>
    <row r="184" spans="1:45" ht="15" customHeight="1">
      <c r="A184" s="1"/>
      <c r="B184" s="2"/>
      <c r="C184" s="3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</row>
    <row r="185" spans="1:45" ht="15" customHeight="1">
      <c r="A185" s="1"/>
      <c r="B185" s="2"/>
      <c r="C185" s="3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</row>
    <row r="186" spans="1:45" ht="15" customHeight="1">
      <c r="A186" s="1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</row>
    <row r="187" spans="1:45" ht="15" customHeight="1">
      <c r="A187" s="1"/>
      <c r="B187" s="2"/>
      <c r="C187" s="3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</row>
    <row r="188" spans="1:45" ht="15" customHeight="1">
      <c r="A188" s="1"/>
      <c r="B188" s="2"/>
      <c r="C188" s="3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</row>
    <row r="189" spans="1:45" ht="15" customHeight="1">
      <c r="A189" s="1"/>
      <c r="B189" s="2"/>
      <c r="C189" s="3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</row>
    <row r="190" spans="1:45" ht="15" customHeight="1">
      <c r="A190" s="1"/>
      <c r="B190" s="2"/>
      <c r="C190" s="3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</row>
    <row r="191" spans="1:45" ht="15" customHeight="1">
      <c r="A191" s="1"/>
      <c r="B191" s="2"/>
      <c r="C191" s="3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</row>
    <row r="192" spans="1:45" ht="15" customHeight="1">
      <c r="A192" s="1"/>
      <c r="B192" s="2"/>
      <c r="C192" s="3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</row>
    <row r="193" spans="1:45" ht="15" customHeight="1">
      <c r="A193" s="1"/>
      <c r="B193" s="2"/>
      <c r="C193" s="3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</row>
    <row r="194" spans="1:45" ht="15" customHeight="1">
      <c r="A194" s="1"/>
      <c r="B194" s="2"/>
      <c r="C194" s="3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</row>
    <row r="195" spans="1:45" ht="15" customHeight="1">
      <c r="A195" s="1"/>
      <c r="B195" s="2"/>
      <c r="C195" s="3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</row>
    <row r="196" spans="1:45" ht="15" customHeight="1">
      <c r="A196" s="1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</row>
    <row r="197" spans="1:45" ht="15" customHeight="1">
      <c r="A197" s="1"/>
      <c r="B197" s="2"/>
      <c r="C197" s="3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</row>
    <row r="198" spans="1:45" ht="15" customHeight="1">
      <c r="A198" s="1"/>
      <c r="B198" s="2"/>
      <c r="C198" s="3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</row>
    <row r="199" spans="1:45" ht="15" customHeight="1">
      <c r="A199" s="1"/>
      <c r="B199" s="2"/>
      <c r="C199" s="3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</row>
    <row r="200" spans="1:45" ht="15" customHeight="1">
      <c r="A200" s="1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</row>
    <row r="201" spans="1:45" ht="15" customHeight="1">
      <c r="A201" s="1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</row>
    <row r="202" spans="1:45" ht="15" customHeight="1">
      <c r="A202" s="1"/>
      <c r="B202" s="2"/>
      <c r="C202" s="3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</row>
    <row r="203" spans="1:45" ht="15" customHeight="1">
      <c r="A203" s="1"/>
      <c r="B203" s="2"/>
      <c r="C203" s="3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</row>
    <row r="204" spans="1:45" ht="15" customHeight="1">
      <c r="A204" s="1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</row>
    <row r="205" spans="1:45" ht="15" customHeight="1">
      <c r="A205" s="1"/>
      <c r="B205" s="2"/>
      <c r="C205" s="3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</row>
    <row r="206" spans="1:45" ht="15" customHeight="1">
      <c r="A206" s="1"/>
      <c r="B206" s="2"/>
      <c r="C206" s="3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</row>
    <row r="207" spans="1:45" ht="15" customHeight="1">
      <c r="A207" s="1"/>
      <c r="B207" s="2"/>
      <c r="C207" s="3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</row>
    <row r="208" spans="1:45" ht="15" customHeight="1">
      <c r="A208" s="1"/>
      <c r="B208" s="2"/>
      <c r="C208" s="3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</row>
    <row r="209" spans="1:45" ht="15" customHeight="1">
      <c r="A209" s="1"/>
      <c r="B209" s="2"/>
      <c r="C209" s="3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</row>
    <row r="210" spans="1:45" ht="15" customHeight="1">
      <c r="A210" s="1"/>
      <c r="B210" s="2"/>
      <c r="C210" s="3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</row>
    <row r="211" spans="1:45" ht="15" customHeight="1">
      <c r="A211" s="1"/>
      <c r="B211" s="2"/>
      <c r="C211" s="3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</row>
    <row r="212" spans="1:45" ht="15" customHeight="1">
      <c r="A212" s="1"/>
      <c r="B212" s="2"/>
      <c r="C212" s="3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</row>
    <row r="213" spans="1:45" ht="15" customHeight="1">
      <c r="A213" s="1"/>
      <c r="B213" s="2"/>
      <c r="C213" s="3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</row>
    <row r="214" spans="1:45" ht="15" customHeight="1">
      <c r="A214" s="1"/>
      <c r="B214" s="2"/>
      <c r="C214" s="3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</row>
    <row r="215" spans="1:45" ht="15" customHeight="1">
      <c r="A215" s="1"/>
      <c r="B215" s="2"/>
      <c r="C215" s="3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</row>
    <row r="216" spans="1:45" ht="15" customHeight="1">
      <c r="A216" s="1"/>
      <c r="B216" s="2"/>
      <c r="C216" s="3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</row>
    <row r="217" spans="1:45" ht="15" customHeight="1">
      <c r="A217" s="1"/>
      <c r="B217" s="2"/>
      <c r="C217" s="3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</row>
    <row r="218" spans="1:45" ht="15" customHeight="1">
      <c r="A218" s="1"/>
      <c r="B218" s="2"/>
      <c r="C218" s="3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</row>
    <row r="219" spans="1:45" ht="15" customHeight="1">
      <c r="A219" s="1"/>
      <c r="B219" s="2"/>
      <c r="C219" s="3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</row>
    <row r="220" spans="1:45" ht="15" customHeight="1">
      <c r="A220" s="1"/>
      <c r="B220" s="2"/>
      <c r="C220" s="3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</row>
    <row r="221" spans="1:45" ht="15" customHeight="1">
      <c r="A221" s="1"/>
      <c r="B221" s="2"/>
      <c r="C221" s="3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</row>
    <row r="222" spans="1:45" ht="15" customHeight="1">
      <c r="A222" s="1"/>
      <c r="B222" s="2"/>
      <c r="C222" s="3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</row>
    <row r="223" spans="1:45" ht="15" customHeight="1">
      <c r="A223" s="1"/>
      <c r="B223" s="2"/>
      <c r="C223" s="3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</row>
    <row r="224" spans="1:45" ht="15" customHeight="1">
      <c r="A224" s="1"/>
      <c r="B224" s="2"/>
      <c r="C224" s="3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</row>
    <row r="225" spans="1:45" ht="15" customHeight="1">
      <c r="A225" s="1"/>
      <c r="B225" s="2"/>
      <c r="C225" s="3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</row>
    <row r="226" spans="1:45" ht="15" customHeight="1">
      <c r="A226" s="1"/>
      <c r="B226" s="2"/>
      <c r="C226" s="3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</row>
    <row r="227" spans="1:45" ht="15" customHeight="1">
      <c r="A227" s="1"/>
      <c r="B227" s="2"/>
      <c r="C227" s="3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</row>
    <row r="228" spans="1:45" ht="15" customHeight="1">
      <c r="A228" s="1"/>
      <c r="B228" s="2"/>
      <c r="C228" s="3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</row>
    <row r="229" spans="1:45" ht="15" customHeight="1">
      <c r="A229" s="1"/>
      <c r="B229" s="2"/>
      <c r="C229" s="3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</row>
    <row r="230" spans="1:45" ht="15" customHeight="1">
      <c r="A230" s="1"/>
      <c r="B230" s="2"/>
      <c r="C230" s="3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</row>
    <row r="231" spans="1:45" ht="15" customHeight="1">
      <c r="A231" s="1"/>
      <c r="B231" s="2"/>
      <c r="C231" s="3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</row>
    <row r="232" spans="1:45" ht="15" customHeight="1">
      <c r="A232" s="1"/>
      <c r="B232" s="2"/>
      <c r="C232" s="3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</row>
    <row r="233" spans="1:45" ht="15" customHeight="1">
      <c r="A233" s="1"/>
      <c r="B233" s="2"/>
      <c r="C233" s="3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</row>
    <row r="234" spans="1:45" ht="15" customHeight="1">
      <c r="A234" s="1"/>
      <c r="B234" s="2"/>
      <c r="C234" s="3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</row>
    <row r="235" spans="1:45" ht="15" customHeight="1">
      <c r="A235" s="1"/>
      <c r="B235" s="2"/>
      <c r="C235" s="3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45" ht="15" customHeight="1">
      <c r="A236" s="1"/>
      <c r="B236" s="2"/>
      <c r="C236" s="3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:45" ht="15" customHeight="1">
      <c r="A237" s="1"/>
      <c r="B237" s="2"/>
      <c r="C237" s="3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</row>
    <row r="238" spans="1:45" ht="15" customHeight="1">
      <c r="A238" s="1"/>
      <c r="B238" s="2"/>
      <c r="C238" s="3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</row>
    <row r="239" spans="1:45" ht="15" customHeight="1">
      <c r="A239" s="1"/>
      <c r="B239" s="2"/>
      <c r="C239" s="3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</row>
    <row r="240" spans="1:45" ht="15" customHeight="1">
      <c r="A240" s="1"/>
      <c r="B240" s="2"/>
      <c r="C240" s="3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</row>
    <row r="241" spans="1:45" ht="15" customHeight="1">
      <c r="A241" s="1"/>
      <c r="B241" s="2"/>
      <c r="C241" s="3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</row>
    <row r="242" spans="1:45" ht="15" customHeight="1">
      <c r="A242" s="1"/>
      <c r="B242" s="2"/>
      <c r="C242" s="3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</row>
    <row r="243" spans="1:45" ht="15" customHeight="1">
      <c r="A243" s="1"/>
      <c r="B243" s="2"/>
      <c r="C243" s="3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</row>
    <row r="244" spans="1:45" ht="15" customHeight="1">
      <c r="A244" s="1"/>
      <c r="B244" s="2"/>
      <c r="C244" s="3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</row>
    <row r="245" spans="1:45" ht="15" customHeight="1">
      <c r="A245" s="1"/>
      <c r="B245" s="2"/>
      <c r="C245" s="3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</row>
    <row r="246" spans="1:45" ht="15" customHeight="1">
      <c r="A246" s="1"/>
      <c r="B246" s="2"/>
      <c r="C246" s="3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</row>
    <row r="247" spans="1:45" ht="15" customHeight="1">
      <c r="A247" s="1"/>
      <c r="B247" s="2"/>
      <c r="C247" s="3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</row>
    <row r="248" spans="1:45" ht="15" customHeight="1">
      <c r="A248" s="1"/>
      <c r="B248" s="2"/>
      <c r="C248" s="3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</row>
    <row r="249" spans="1:45" ht="15" customHeight="1">
      <c r="A249" s="1"/>
      <c r="B249" s="2"/>
      <c r="C249" s="3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</row>
    <row r="250" spans="1:45" ht="15" customHeight="1">
      <c r="A250" s="1"/>
      <c r="B250" s="2"/>
      <c r="C250" s="3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</row>
    <row r="251" spans="1:45" ht="15" customHeight="1">
      <c r="A251" s="1"/>
      <c r="B251" s="2"/>
      <c r="C251" s="3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</row>
    <row r="252" spans="1:45" ht="15" customHeight="1">
      <c r="A252" s="1"/>
      <c r="B252" s="2"/>
      <c r="C252" s="3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</row>
    <row r="253" spans="1:45" ht="15" customHeight="1">
      <c r="A253" s="1"/>
      <c r="B253" s="2"/>
      <c r="C253" s="3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</row>
    <row r="254" spans="1:45" ht="15" customHeight="1">
      <c r="A254" s="1"/>
      <c r="B254" s="2"/>
      <c r="C254" s="3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</row>
    <row r="255" spans="1:45" ht="15" customHeight="1">
      <c r="A255" s="1"/>
      <c r="B255" s="2"/>
      <c r="C255" s="3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</row>
    <row r="256" spans="1:45" ht="15" customHeight="1">
      <c r="A256" s="1"/>
      <c r="B256" s="2"/>
      <c r="C256" s="3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</row>
    <row r="257" spans="1:45" ht="15" customHeight="1">
      <c r="A257" s="1"/>
      <c r="B257" s="2"/>
      <c r="C257" s="3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</row>
    <row r="258" spans="1:45" ht="15" customHeight="1">
      <c r="A258" s="1"/>
      <c r="B258" s="2"/>
      <c r="C258" s="3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</row>
    <row r="259" spans="1:45" ht="15" customHeight="1">
      <c r="A259" s="1"/>
      <c r="B259" s="2"/>
      <c r="C259" s="3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</row>
    <row r="260" spans="1:45" ht="15" customHeight="1">
      <c r="A260" s="1"/>
      <c r="B260" s="2"/>
      <c r="C260" s="3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</row>
    <row r="261" spans="1:45" ht="15" customHeight="1">
      <c r="A261" s="1"/>
      <c r="B261" s="2"/>
      <c r="C261" s="3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</row>
    <row r="262" spans="1:45" ht="15" customHeight="1">
      <c r="A262" s="1"/>
      <c r="B262" s="2"/>
      <c r="C262" s="3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</row>
    <row r="263" spans="1:45" ht="15" customHeight="1">
      <c r="A263" s="1"/>
      <c r="B263" s="2"/>
      <c r="C263" s="3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</row>
    <row r="264" spans="1:45" ht="15" customHeight="1">
      <c r="A264" s="1"/>
      <c r="B264" s="2"/>
      <c r="C264" s="3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</row>
    <row r="265" spans="1:45" ht="15" customHeight="1">
      <c r="A265" s="1"/>
      <c r="B265" s="2"/>
      <c r="C265" s="3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</row>
    <row r="266" spans="1:45" ht="15" customHeight="1">
      <c r="A266" s="1"/>
      <c r="B266" s="2"/>
      <c r="C266" s="3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</row>
    <row r="267" spans="1:45" ht="15" customHeight="1">
      <c r="A267" s="1"/>
      <c r="B267" s="2"/>
      <c r="C267" s="3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</row>
    <row r="268" spans="1:45" ht="15" customHeight="1">
      <c r="A268" s="1"/>
      <c r="B268" s="2"/>
      <c r="C268" s="3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</row>
    <row r="269" spans="1:45" ht="15" customHeight="1">
      <c r="A269" s="1"/>
      <c r="B269" s="2"/>
      <c r="C269" s="3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</row>
    <row r="270" spans="1:45" ht="15" customHeight="1">
      <c r="A270" s="1"/>
      <c r="B270" s="2"/>
      <c r="C270" s="3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</row>
    <row r="271" spans="1:45" ht="15" customHeight="1">
      <c r="A271" s="1"/>
      <c r="B271" s="2"/>
      <c r="C271" s="3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</row>
    <row r="272" spans="1:45" ht="15" customHeight="1">
      <c r="A272" s="1"/>
      <c r="B272" s="2"/>
      <c r="C272" s="3"/>
      <c r="D272" s="2"/>
      <c r="E272" s="3"/>
      <c r="F272" s="2"/>
      <c r="G272" s="3"/>
      <c r="H272" s="2"/>
      <c r="I272" s="3"/>
      <c r="J272" s="2"/>
      <c r="K272" s="3"/>
      <c r="L272" s="2"/>
      <c r="M272" s="3"/>
      <c r="N272" s="2"/>
      <c r="O272" s="3"/>
      <c r="P272" s="2"/>
      <c r="Q272" s="3"/>
      <c r="R272" s="2"/>
      <c r="S272" s="3"/>
      <c r="T272" s="2"/>
      <c r="U272" s="3"/>
      <c r="V272" s="2"/>
      <c r="W272" s="3"/>
      <c r="X272" s="2"/>
      <c r="Y272" s="3"/>
      <c r="Z272" s="2"/>
      <c r="AA272" s="2"/>
      <c r="AB272" s="2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</row>
    <row r="273" spans="1:45" ht="15" customHeight="1">
      <c r="A273" s="1"/>
      <c r="B273" s="2"/>
      <c r="C273" s="3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</row>
    <row r="274" spans="1:45" ht="15" customHeight="1">
      <c r="A274" s="1"/>
      <c r="B274" s="2"/>
      <c r="C274" s="3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</row>
    <row r="275" spans="1:45" ht="15" customHeight="1">
      <c r="A275" s="1"/>
      <c r="B275" s="2"/>
      <c r="C275" s="3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</row>
    <row r="276" spans="1:45" ht="15" customHeight="1">
      <c r="A276" s="1"/>
      <c r="B276" s="2"/>
      <c r="C276" s="3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</row>
    <row r="277" spans="1:45" ht="15" customHeight="1">
      <c r="A277" s="1"/>
      <c r="B277" s="2"/>
      <c r="C277" s="3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</row>
    <row r="278" spans="1:45" ht="15" customHeight="1">
      <c r="A278" s="1"/>
      <c r="B278" s="2"/>
      <c r="C278" s="3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</row>
    <row r="279" spans="1:45" ht="15" customHeight="1">
      <c r="A279" s="1"/>
      <c r="B279" s="2"/>
      <c r="C279" s="3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</row>
    <row r="280" spans="1:45" ht="15" customHeight="1">
      <c r="A280" s="1"/>
      <c r="B280" s="2"/>
      <c r="C280" s="3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</row>
    <row r="281" spans="1:45" ht="15" customHeight="1">
      <c r="A281" s="1"/>
      <c r="B281" s="2"/>
      <c r="C281" s="3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</row>
  </sheetData>
  <sheetProtection/>
  <mergeCells count="38">
    <mergeCell ref="C2:F2"/>
    <mergeCell ref="Q2:Y2"/>
    <mergeCell ref="C3:F3"/>
    <mergeCell ref="Q3:Y3"/>
    <mergeCell ref="Q4:Y4"/>
    <mergeCell ref="B5:Y5"/>
    <mergeCell ref="B6:Y6"/>
    <mergeCell ref="B8:B9"/>
    <mergeCell ref="C8:C9"/>
    <mergeCell ref="D8:D9"/>
    <mergeCell ref="E8:E9"/>
    <mergeCell ref="F8:R8"/>
    <mergeCell ref="S8:S9"/>
    <mergeCell ref="T8:T9"/>
    <mergeCell ref="U8:U9"/>
    <mergeCell ref="V8:V9"/>
    <mergeCell ref="W8:W9"/>
    <mergeCell ref="X8:X9"/>
    <mergeCell ref="Y8:Y9"/>
    <mergeCell ref="B37:Y37"/>
    <mergeCell ref="C39:C41"/>
    <mergeCell ref="D39:D41"/>
    <mergeCell ref="E39:L39"/>
    <mergeCell ref="M39:V39"/>
    <mergeCell ref="W39:Z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R47:Y47"/>
    <mergeCell ref="R51:Y51"/>
  </mergeCells>
  <printOptions/>
  <pageMargins left="0.2" right="0.2" top="0.25" bottom="0.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2022-01-24T01:26:21Z</cp:lastPrinted>
  <dcterms:modified xsi:type="dcterms:W3CDTF">2022-03-16T01:20:18Z</dcterms:modified>
  <cp:category/>
  <cp:version/>
  <cp:contentType/>
  <cp:contentStatus/>
</cp:coreProperties>
</file>